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23"/>
  <workbookPr/>
  <mc:AlternateContent xmlns:mc="http://schemas.openxmlformats.org/markup-compatibility/2006">
    <mc:Choice Requires="x15">
      <x15ac:absPath xmlns:x15ac="http://schemas.microsoft.com/office/spreadsheetml/2010/11/ac" url="C:\Users\CONTRATACION5\OneDrive - Municipio de Chía\CONTRACION CHIA 2024-2027\VIGENCIA 2025\"/>
    </mc:Choice>
  </mc:AlternateContent>
  <xr:revisionPtr revIDLastSave="10170" documentId="11_F33C41845633D0B94CEC37EF2277A9BAB7098E95" xr6:coauthVersionLast="47" xr6:coauthVersionMax="47" xr10:uidLastSave="{F8715C3E-4E5F-4611-93CE-01CCB00CEE90}"/>
  <bookViews>
    <workbookView xWindow="-120" yWindow="-120" windowWidth="29040" windowHeight="15840" firstSheet="10" activeTab="10" xr2:uid="{00000000-000D-0000-FFFF-FFFF00000000}"/>
  </bookViews>
  <sheets>
    <sheet name="ENERO" sheetId="17" r:id="rId1"/>
    <sheet name="FEBRERO" sheetId="20" r:id="rId2"/>
    <sheet name="MARZO" sheetId="23" r:id="rId3"/>
    <sheet name="ABRIL" sheetId="22" r:id="rId4"/>
    <sheet name="MAYO" sheetId="24" r:id="rId5"/>
    <sheet name="JUNIO" sheetId="25" r:id="rId6"/>
    <sheet name="JULIO" sheetId="26" r:id="rId7"/>
    <sheet name="AGOSTO" sheetId="28" r:id="rId8"/>
    <sheet name="SEPTIEMBRE" sheetId="29" r:id="rId9"/>
    <sheet name="OCTUBRE" sheetId="31" r:id="rId10"/>
    <sheet name="NOVIEMBRE" sheetId="32" r:id="rId11"/>
  </sheets>
  <definedNames>
    <definedName name="_xlnm._FilterDatabase" localSheetId="3" hidden="1">ABRIL!$A$1:$O$10</definedName>
    <definedName name="_xlnm._FilterDatabase" localSheetId="7" hidden="1">AGOSTO!$A$1:$O$1</definedName>
    <definedName name="_xlnm._FilterDatabase" localSheetId="0" hidden="1">ENERO!$A$1:$O$309</definedName>
    <definedName name="_xlnm._FilterDatabase" localSheetId="1" hidden="1">FEBRERO!$A$1:$O$287</definedName>
    <definedName name="_xlnm._FilterDatabase" localSheetId="6" hidden="1">JULIO!$A$1:$O$1</definedName>
    <definedName name="_xlnm._FilterDatabase" localSheetId="5" hidden="1">JUNIO!$A$1:$O$1</definedName>
    <definedName name="_xlnm._FilterDatabase" localSheetId="2" hidden="1">MARZO!$A$1:$O$4</definedName>
    <definedName name="_xlnm._FilterDatabase" localSheetId="4" hidden="1">MAYO!$A$1:$O$21</definedName>
    <definedName name="_xlnm._FilterDatabase" localSheetId="9" hidden="1">OCTUBRE!$A$1:$O$1</definedName>
    <definedName name="_xlnm._FilterDatabase" localSheetId="10" hidden="1">NOVIEMBRE!$A$1:$O$1</definedName>
    <definedName name="_xlnm._FilterDatabase" localSheetId="8" hidden="1">SEPTIEMBRE!$A$1:$O$1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32" l="1"/>
  <c r="I58" i="32"/>
  <c r="I59" i="32"/>
  <c r="I60" i="32"/>
  <c r="I61" i="32"/>
  <c r="B57" i="32"/>
  <c r="B58" i="32"/>
  <c r="B59" i="32"/>
  <c r="B60" i="32"/>
  <c r="B61" i="32"/>
  <c r="A57" i="32"/>
  <c r="A58" i="32"/>
  <c r="A59" i="32"/>
  <c r="A60" i="32"/>
  <c r="A61" i="32"/>
  <c r="I43" i="32"/>
  <c r="I44" i="32"/>
  <c r="I45" i="32"/>
  <c r="I46" i="32"/>
  <c r="I47" i="32"/>
  <c r="I48" i="32"/>
  <c r="I49" i="32"/>
  <c r="I50" i="32"/>
  <c r="I51" i="32"/>
  <c r="I52" i="32"/>
  <c r="I53" i="32"/>
  <c r="I54" i="32"/>
  <c r="I55" i="32"/>
  <c r="I56" i="32"/>
  <c r="B44" i="32"/>
  <c r="B45" i="32"/>
  <c r="B46" i="32"/>
  <c r="B47" i="32"/>
  <c r="B48" i="32"/>
  <c r="B49" i="32"/>
  <c r="B50" i="32"/>
  <c r="B51" i="32"/>
  <c r="B52" i="32"/>
  <c r="B53" i="32"/>
  <c r="B54" i="32"/>
  <c r="B55" i="32"/>
  <c r="B56" i="32"/>
  <c r="I39" i="32"/>
  <c r="I40" i="32"/>
  <c r="I41" i="32"/>
  <c r="I42" i="32"/>
  <c r="B39" i="32"/>
  <c r="B40" i="32"/>
  <c r="B41" i="32"/>
  <c r="B42" i="32"/>
  <c r="B43" i="32"/>
  <c r="I20" i="32"/>
  <c r="I21" i="32"/>
  <c r="I37" i="32"/>
  <c r="I38" i="32"/>
  <c r="B37" i="32"/>
  <c r="B38" i="32"/>
  <c r="I30" i="32"/>
  <c r="I31" i="32"/>
  <c r="I32" i="32"/>
  <c r="I33" i="32"/>
  <c r="I34" i="32"/>
  <c r="I35" i="32"/>
  <c r="I36" i="32"/>
  <c r="B30" i="32"/>
  <c r="B31" i="32"/>
  <c r="B32" i="32"/>
  <c r="B33" i="32"/>
  <c r="B34" i="32"/>
  <c r="B35" i="32"/>
  <c r="B36" i="32"/>
  <c r="B12" i="32"/>
  <c r="B62" i="31"/>
  <c r="I29" i="32"/>
  <c r="I28" i="32"/>
  <c r="I13" i="32"/>
  <c r="B13" i="32"/>
  <c r="I26" i="32"/>
  <c r="I27" i="32"/>
  <c r="I25" i="32"/>
  <c r="B25" i="32"/>
  <c r="B26" i="32"/>
  <c r="B27" i="32"/>
  <c r="B28" i="32"/>
  <c r="B29" i="32"/>
  <c r="B67" i="31"/>
  <c r="B64" i="31"/>
  <c r="B56" i="31"/>
  <c r="I56" i="31"/>
  <c r="B55" i="31"/>
  <c r="I55" i="31"/>
  <c r="I16" i="32"/>
  <c r="I17" i="32"/>
  <c r="I18" i="32"/>
  <c r="I19" i="32"/>
  <c r="I22" i="32"/>
  <c r="I23" i="32"/>
  <c r="B16" i="32"/>
  <c r="B17" i="32"/>
  <c r="B18" i="32"/>
  <c r="B19" i="32"/>
  <c r="B20" i="32"/>
  <c r="B21" i="32"/>
  <c r="B22" i="32"/>
  <c r="B23" i="32"/>
  <c r="B24" i="32"/>
  <c r="B54" i="31"/>
  <c r="I54" i="31"/>
  <c r="I14" i="32"/>
  <c r="I15" i="32"/>
  <c r="B14" i="32"/>
  <c r="B15" i="32"/>
  <c r="B71" i="32"/>
  <c r="I11" i="32"/>
  <c r="B11" i="32"/>
  <c r="I10" i="32"/>
  <c r="B10" i="32"/>
  <c r="I9" i="32"/>
  <c r="B9" i="32"/>
  <c r="I8" i="32"/>
  <c r="B8" i="32"/>
  <c r="I7" i="32"/>
  <c r="B7" i="32"/>
  <c r="I6" i="32"/>
  <c r="B6" i="32"/>
  <c r="I5" i="32"/>
  <c r="B5" i="32"/>
  <c r="I4" i="32"/>
  <c r="B4" i="32"/>
  <c r="I3" i="32"/>
  <c r="B3" i="32"/>
  <c r="A3" i="32"/>
  <c r="I2" i="32"/>
  <c r="B2" i="32"/>
  <c r="I51" i="31"/>
  <c r="I52" i="31"/>
  <c r="I53" i="31"/>
  <c r="B51" i="31"/>
  <c r="B52" i="31"/>
  <c r="B53" i="31"/>
  <c r="I50" i="31"/>
  <c r="I49" i="31"/>
  <c r="B49" i="31"/>
  <c r="B50" i="31"/>
  <c r="I48" i="31"/>
  <c r="I47" i="31"/>
  <c r="I46" i="31"/>
  <c r="I45" i="31"/>
  <c r="A44" i="31"/>
  <c r="A49" i="31"/>
  <c r="A50" i="31" s="1"/>
  <c r="A52" i="31" s="1"/>
  <c r="B44" i="31"/>
  <c r="B45" i="31"/>
  <c r="B46" i="31"/>
  <c r="B47" i="31"/>
  <c r="B48" i="31"/>
  <c r="I44" i="31"/>
  <c r="I43" i="31"/>
  <c r="B43" i="31"/>
  <c r="I36" i="31"/>
  <c r="I37" i="31"/>
  <c r="I38" i="31"/>
  <c r="I39" i="31"/>
  <c r="I40" i="31"/>
  <c r="I41" i="31"/>
  <c r="I42" i="31"/>
  <c r="B36" i="31"/>
  <c r="B37" i="31"/>
  <c r="B38" i="31"/>
  <c r="B39" i="31"/>
  <c r="B40" i="31"/>
  <c r="B41" i="31"/>
  <c r="B42" i="31"/>
  <c r="I27" i="31"/>
  <c r="I35" i="31"/>
  <c r="I34" i="31"/>
  <c r="I33" i="31"/>
  <c r="I32" i="31"/>
  <c r="I31" i="31"/>
  <c r="I30" i="31"/>
  <c r="I29" i="31"/>
  <c r="I28" i="31"/>
  <c r="B33" i="31"/>
  <c r="B34" i="31"/>
  <c r="B35" i="31"/>
  <c r="B27" i="31"/>
  <c r="B28" i="31"/>
  <c r="B29" i="31"/>
  <c r="B30" i="31"/>
  <c r="B31" i="31"/>
  <c r="B32" i="31"/>
  <c r="B26" i="31"/>
  <c r="I25" i="31"/>
  <c r="I26" i="31"/>
  <c r="I24" i="31"/>
  <c r="I23" i="31"/>
  <c r="B23" i="31"/>
  <c r="B24" i="31"/>
  <c r="B25" i="31"/>
  <c r="I12" i="31"/>
  <c r="B12" i="31"/>
  <c r="I20" i="31"/>
  <c r="I21" i="31"/>
  <c r="I22" i="31"/>
  <c r="B20" i="31"/>
  <c r="B21" i="31"/>
  <c r="B22" i="31"/>
  <c r="B19" i="31"/>
  <c r="I19" i="31"/>
  <c r="I13" i="31"/>
  <c r="I14" i="31"/>
  <c r="I15" i="31"/>
  <c r="I16" i="31"/>
  <c r="I17" i="31"/>
  <c r="I18" i="31"/>
  <c r="B13" i="31"/>
  <c r="B14" i="31"/>
  <c r="B15" i="31"/>
  <c r="B16" i="31"/>
  <c r="B17" i="31"/>
  <c r="B18" i="31"/>
  <c r="B120" i="29"/>
  <c r="B118" i="29"/>
  <c r="I9" i="31"/>
  <c r="B9" i="31"/>
  <c r="I8" i="31"/>
  <c r="B8" i="31"/>
  <c r="A3" i="29"/>
  <c r="A4" i="29" s="1"/>
  <c r="A5" i="29" s="1"/>
  <c r="A6" i="29" s="1"/>
  <c r="A7" i="29" s="1"/>
  <c r="A8" i="29" s="1"/>
  <c r="A9" i="29" s="1"/>
  <c r="A10" i="29" s="1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A36" i="29" s="1"/>
  <c r="A37" i="29" s="1"/>
  <c r="A38" i="29" s="1"/>
  <c r="A39" i="29" s="1"/>
  <c r="A40" i="29" s="1"/>
  <c r="A41" i="29" s="1"/>
  <c r="A42" i="29" s="1"/>
  <c r="A43" i="29" s="1"/>
  <c r="A44" i="29" s="1"/>
  <c r="A45" i="29" s="1"/>
  <c r="A46" i="29" s="1"/>
  <c r="A47" i="29" s="1"/>
  <c r="A48" i="29" s="1"/>
  <c r="A49" i="29" s="1"/>
  <c r="A50" i="29" s="1"/>
  <c r="A51" i="29" s="1"/>
  <c r="A52" i="29" s="1"/>
  <c r="A53" i="29" s="1"/>
  <c r="A54" i="29" s="1"/>
  <c r="A55" i="29" s="1"/>
  <c r="A56" i="29" s="1"/>
  <c r="A57" i="29" s="1"/>
  <c r="A58" i="29" s="1"/>
  <c r="A59" i="29" s="1"/>
  <c r="A60" i="29" s="1"/>
  <c r="A61" i="29" s="1"/>
  <c r="A62" i="29" s="1"/>
  <c r="A63" i="29" s="1"/>
  <c r="A64" i="29" s="1"/>
  <c r="A65" i="29" s="1"/>
  <c r="A66" i="29" s="1"/>
  <c r="A67" i="29" s="1"/>
  <c r="A68" i="29" s="1"/>
  <c r="A69" i="29" s="1"/>
  <c r="A70" i="29" s="1"/>
  <c r="A71" i="29" s="1"/>
  <c r="A72" i="29" s="1"/>
  <c r="A73" i="29" s="1"/>
  <c r="A74" i="29" s="1"/>
  <c r="A75" i="29" s="1"/>
  <c r="A76" i="29" s="1"/>
  <c r="A77" i="29" s="1"/>
  <c r="A78" i="29" s="1"/>
  <c r="A79" i="29" s="1"/>
  <c r="A80" i="29" s="1"/>
  <c r="A81" i="29" s="1"/>
  <c r="A82" i="29" s="1"/>
  <c r="A83" i="29" s="1"/>
  <c r="A84" i="29" s="1"/>
  <c r="A85" i="29" s="1"/>
  <c r="A86" i="29" s="1"/>
  <c r="A87" i="29" s="1"/>
  <c r="A88" i="29" s="1"/>
  <c r="A89" i="29" s="1"/>
  <c r="A90" i="29" s="1"/>
  <c r="A91" i="29" s="1"/>
  <c r="A92" i="29" s="1"/>
  <c r="A93" i="29" s="1"/>
  <c r="A94" i="29" s="1"/>
  <c r="A95" i="29" s="1"/>
  <c r="A96" i="29" s="1"/>
  <c r="A97" i="29" s="1"/>
  <c r="A98" i="29" s="1"/>
  <c r="A99" i="29" s="1"/>
  <c r="A100" i="29" s="1"/>
  <c r="A101" i="29" s="1"/>
  <c r="A102" i="29" s="1"/>
  <c r="A103" i="29" s="1"/>
  <c r="A104" i="29" s="1"/>
  <c r="A105" i="29" s="1"/>
  <c r="A106" i="29" s="1"/>
  <c r="A107" i="29" s="1"/>
  <c r="A108" i="29" s="1"/>
  <c r="A109" i="29" s="1"/>
  <c r="A110" i="29" s="1"/>
  <c r="A111" i="29" s="1"/>
  <c r="A112" i="29" s="1"/>
  <c r="A113" i="29" s="1"/>
  <c r="I11" i="31"/>
  <c r="B11" i="31"/>
  <c r="I10" i="31"/>
  <c r="B10" i="31"/>
  <c r="I7" i="31"/>
  <c r="B7" i="31"/>
  <c r="I6" i="31"/>
  <c r="B6" i="31"/>
  <c r="I5" i="31"/>
  <c r="B5" i="31"/>
  <c r="I4" i="31"/>
  <c r="B4" i="31"/>
  <c r="I3" i="31"/>
  <c r="B3" i="31"/>
  <c r="I2" i="31"/>
  <c r="B2" i="31"/>
  <c r="A3" i="31"/>
  <c r="A4" i="31" s="1"/>
  <c r="A5" i="31" s="1"/>
  <c r="A6" i="31" s="1"/>
  <c r="A7" i="31" s="1"/>
  <c r="A8" i="31" s="1"/>
  <c r="A10" i="31" s="1"/>
  <c r="A11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2" i="31" s="1"/>
  <c r="A33" i="31" s="1"/>
  <c r="A34" i="31" s="1"/>
  <c r="A35" i="31" s="1"/>
  <c r="A36" i="31" s="1"/>
  <c r="A37" i="31" s="1"/>
  <c r="A38" i="31" s="1"/>
  <c r="A42" i="31" s="1"/>
  <c r="I113" i="29"/>
  <c r="B113" i="29"/>
  <c r="I112" i="29"/>
  <c r="B112" i="29"/>
  <c r="I108" i="29"/>
  <c r="I109" i="29"/>
  <c r="I110" i="29"/>
  <c r="I111" i="29"/>
  <c r="B108" i="29"/>
  <c r="B109" i="29"/>
  <c r="B110" i="29"/>
  <c r="B111" i="29"/>
  <c r="I106" i="29"/>
  <c r="I107" i="29"/>
  <c r="B106" i="29"/>
  <c r="B107" i="29"/>
  <c r="I101" i="29"/>
  <c r="I102" i="29"/>
  <c r="I103" i="29"/>
  <c r="I104" i="29"/>
  <c r="I105" i="29"/>
  <c r="B101" i="29"/>
  <c r="B102" i="29"/>
  <c r="B103" i="29"/>
  <c r="B104" i="29"/>
  <c r="B105" i="29"/>
  <c r="I100" i="29"/>
  <c r="B100" i="29"/>
  <c r="I96" i="29"/>
  <c r="I97" i="29"/>
  <c r="I98" i="29"/>
  <c r="I99" i="29"/>
  <c r="B96" i="29"/>
  <c r="B97" i="29"/>
  <c r="B98" i="29"/>
  <c r="B99" i="29"/>
  <c r="I93" i="29"/>
  <c r="I94" i="29"/>
  <c r="I95" i="29"/>
  <c r="B93" i="29"/>
  <c r="B94" i="29"/>
  <c r="B95" i="29"/>
  <c r="I86" i="29"/>
  <c r="I87" i="29"/>
  <c r="I88" i="29"/>
  <c r="I89" i="29"/>
  <c r="I90" i="29"/>
  <c r="I91" i="29"/>
  <c r="I92" i="29"/>
  <c r="B86" i="29"/>
  <c r="B87" i="29"/>
  <c r="B88" i="29"/>
  <c r="B89" i="29"/>
  <c r="B90" i="29"/>
  <c r="B91" i="29"/>
  <c r="B92" i="29"/>
  <c r="I85" i="29"/>
  <c r="B85" i="29"/>
  <c r="I78" i="29"/>
  <c r="I79" i="29"/>
  <c r="I80" i="29"/>
  <c r="I81" i="29"/>
  <c r="I82" i="29"/>
  <c r="I83" i="29"/>
  <c r="I84" i="29"/>
  <c r="B78" i="29"/>
  <c r="B79" i="29"/>
  <c r="B80" i="29"/>
  <c r="B81" i="29"/>
  <c r="B82" i="29"/>
  <c r="B83" i="29"/>
  <c r="B84" i="29"/>
  <c r="I72" i="29"/>
  <c r="I73" i="29"/>
  <c r="I74" i="29"/>
  <c r="I75" i="29"/>
  <c r="I76" i="29"/>
  <c r="I77" i="29"/>
  <c r="B72" i="29"/>
  <c r="B73" i="29"/>
  <c r="B74" i="29"/>
  <c r="B75" i="29"/>
  <c r="B76" i="29"/>
  <c r="B77" i="29"/>
  <c r="B68" i="29"/>
  <c r="B69" i="29"/>
  <c r="B70" i="29"/>
  <c r="B71" i="29"/>
  <c r="I68" i="29"/>
  <c r="I69" i="29"/>
  <c r="I70" i="29"/>
  <c r="I71" i="29"/>
  <c r="I61" i="29"/>
  <c r="I62" i="29"/>
  <c r="I63" i="29"/>
  <c r="I64" i="29"/>
  <c r="I65" i="29"/>
  <c r="I66" i="29"/>
  <c r="I67" i="29"/>
  <c r="B61" i="29"/>
  <c r="B62" i="29"/>
  <c r="B63" i="29"/>
  <c r="B64" i="29"/>
  <c r="B65" i="29"/>
  <c r="B66" i="29"/>
  <c r="B67" i="29"/>
  <c r="B58" i="29"/>
  <c r="B59" i="29"/>
  <c r="B60" i="29"/>
  <c r="I58" i="29"/>
  <c r="I59" i="29"/>
  <c r="I60" i="29"/>
  <c r="I34" i="29"/>
  <c r="B34" i="29"/>
  <c r="I56" i="29"/>
  <c r="I57" i="29"/>
  <c r="B56" i="29"/>
  <c r="B57" i="29"/>
  <c r="I41" i="29"/>
  <c r="I42" i="29"/>
  <c r="I43" i="29"/>
  <c r="I44" i="29"/>
  <c r="I45" i="29"/>
  <c r="I46" i="29"/>
  <c r="I47" i="29"/>
  <c r="I48" i="29"/>
  <c r="I49" i="29"/>
  <c r="I50" i="29"/>
  <c r="I51" i="29"/>
  <c r="I52" i="29"/>
  <c r="I53" i="29"/>
  <c r="I54" i="29"/>
  <c r="I55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I38" i="29"/>
  <c r="I39" i="29"/>
  <c r="I40" i="29"/>
  <c r="B38" i="29"/>
  <c r="B39" i="29"/>
  <c r="B40" i="29"/>
  <c r="A5" i="26"/>
  <c r="A6" i="26"/>
  <c r="A7" i="26"/>
  <c r="A8" i="26"/>
  <c r="A9" i="26"/>
  <c r="A10" i="26"/>
  <c r="A11" i="26"/>
  <c r="A12" i="26"/>
  <c r="A13" i="26"/>
  <c r="I35" i="29"/>
  <c r="I36" i="29"/>
  <c r="I37" i="29"/>
  <c r="B35" i="29"/>
  <c r="B36" i="29"/>
  <c r="B37" i="29"/>
  <c r="I22" i="29"/>
  <c r="I23" i="29"/>
  <c r="I24" i="29"/>
  <c r="I25" i="29"/>
  <c r="I26" i="29"/>
  <c r="I27" i="29"/>
  <c r="I28" i="29"/>
  <c r="I29" i="29"/>
  <c r="I30" i="29"/>
  <c r="I31" i="29"/>
  <c r="I32" i="29"/>
  <c r="I33" i="29"/>
  <c r="I21" i="29"/>
  <c r="I20" i="29"/>
  <c r="I19" i="29"/>
  <c r="I18" i="29"/>
  <c r="B49" i="28"/>
  <c r="B51" i="28" s="1"/>
  <c r="B4" i="28"/>
  <c r="I4" i="28"/>
  <c r="B54" i="28"/>
  <c r="B39" i="28"/>
  <c r="B28" i="25"/>
  <c r="I39" i="28"/>
  <c r="I3" i="29"/>
  <c r="B3" i="29"/>
  <c r="B2" i="29"/>
  <c r="I2" i="29"/>
  <c r="B4" i="29"/>
  <c r="I4" i="29"/>
  <c r="B5" i="29"/>
  <c r="I5" i="29"/>
  <c r="B6" i="29"/>
  <c r="I6" i="29"/>
  <c r="B7" i="29"/>
  <c r="I7" i="29"/>
  <c r="B8" i="29"/>
  <c r="I8" i="29"/>
  <c r="B9" i="29"/>
  <c r="I9" i="29"/>
  <c r="B10" i="29"/>
  <c r="I10" i="29"/>
  <c r="B11" i="29"/>
  <c r="I11" i="29"/>
  <c r="B12" i="29"/>
  <c r="I12" i="29"/>
  <c r="B13" i="29"/>
  <c r="I13" i="29"/>
  <c r="B14" i="29"/>
  <c r="I14" i="29"/>
  <c r="B15" i="29"/>
  <c r="I15" i="29"/>
  <c r="B16" i="29"/>
  <c r="I16" i="29"/>
  <c r="B17" i="29"/>
  <c r="I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I45" i="28"/>
  <c r="B45" i="28"/>
  <c r="I42" i="28"/>
  <c r="I43" i="28"/>
  <c r="I44" i="28"/>
  <c r="B42" i="28"/>
  <c r="B43" i="28"/>
  <c r="B44" i="28"/>
  <c r="B36" i="28"/>
  <c r="B37" i="28"/>
  <c r="B38" i="28"/>
  <c r="B40" i="28"/>
  <c r="B41" i="28"/>
  <c r="I36" i="28"/>
  <c r="I37" i="28"/>
  <c r="I38" i="28"/>
  <c r="I40" i="28"/>
  <c r="I41" i="28"/>
  <c r="I30" i="28"/>
  <c r="I31" i="28"/>
  <c r="I32" i="28"/>
  <c r="I33" i="28"/>
  <c r="I34" i="28"/>
  <c r="I35" i="28"/>
  <c r="B30" i="28"/>
  <c r="B31" i="28"/>
  <c r="B32" i="28"/>
  <c r="B33" i="28"/>
  <c r="B34" i="28"/>
  <c r="B35" i="28"/>
  <c r="I29" i="28"/>
  <c r="B29" i="28"/>
  <c r="I28" i="28"/>
  <c r="I26" i="28"/>
  <c r="B28" i="28"/>
  <c r="I25" i="28"/>
  <c r="I27" i="28"/>
  <c r="B25" i="28"/>
  <c r="B26" i="28"/>
  <c r="B27" i="28"/>
  <c r="I23" i="28"/>
  <c r="I24" i="28"/>
  <c r="B23" i="28"/>
  <c r="B24" i="28"/>
  <c r="I22" i="28"/>
  <c r="B22" i="28"/>
  <c r="I19" i="28"/>
  <c r="I20" i="28"/>
  <c r="I21" i="28"/>
  <c r="B19" i="28"/>
  <c r="B20" i="28"/>
  <c r="B21" i="28"/>
  <c r="I16" i="28"/>
  <c r="I17" i="28"/>
  <c r="I18" i="28"/>
  <c r="B16" i="28"/>
  <c r="B17" i="28"/>
  <c r="B18" i="28"/>
  <c r="I12" i="28"/>
  <c r="I13" i="28"/>
  <c r="I14" i="28"/>
  <c r="I15" i="28"/>
  <c r="B12" i="28"/>
  <c r="B13" i="28"/>
  <c r="B14" i="28"/>
  <c r="B15" i="28"/>
  <c r="I5" i="28"/>
  <c r="I6" i="28"/>
  <c r="I7" i="28"/>
  <c r="I8" i="28"/>
  <c r="I9" i="28"/>
  <c r="I10" i="28"/>
  <c r="I11" i="28"/>
  <c r="I3" i="28"/>
  <c r="B3" i="28"/>
  <c r="I2" i="28"/>
  <c r="B2" i="28"/>
  <c r="A2" i="26"/>
  <c r="B2" i="26"/>
  <c r="I2" i="26"/>
  <c r="A3" i="26"/>
  <c r="B3" i="26"/>
  <c r="I3" i="26"/>
  <c r="B17" i="26"/>
  <c r="I17" i="26"/>
  <c r="B21" i="26"/>
  <c r="I21" i="26"/>
  <c r="B7" i="28"/>
  <c r="B8" i="28"/>
  <c r="B9" i="28"/>
  <c r="B10" i="28"/>
  <c r="B11" i="28"/>
  <c r="B5" i="28"/>
  <c r="B6" i="28"/>
  <c r="A6" i="28"/>
  <c r="A7" i="28" s="1"/>
  <c r="A8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9" i="28" s="1"/>
  <c r="A30" i="28" s="1"/>
  <c r="A31" i="28" s="1"/>
  <c r="A33" i="28" s="1"/>
  <c r="A34" i="28" s="1"/>
  <c r="A35" i="28" s="1"/>
  <c r="A36" i="28" s="1"/>
  <c r="A37" i="28" s="1"/>
  <c r="A38" i="28" s="1"/>
  <c r="A41" i="28" s="1"/>
  <c r="A42" i="28" s="1"/>
  <c r="B33" i="26"/>
  <c r="B27" i="26"/>
  <c r="I27" i="26"/>
  <c r="I25" i="26"/>
  <c r="I26" i="26"/>
  <c r="B25" i="26"/>
  <c r="B26" i="26"/>
  <c r="I23" i="26"/>
  <c r="I24" i="26"/>
  <c r="B23" i="26"/>
  <c r="B24" i="26"/>
  <c r="I22" i="26"/>
  <c r="B22" i="26"/>
  <c r="I20" i="26"/>
  <c r="B20" i="26"/>
  <c r="B18" i="26"/>
  <c r="B19" i="26"/>
  <c r="I18" i="26"/>
  <c r="I19" i="26"/>
  <c r="I16" i="26"/>
  <c r="B16" i="26"/>
  <c r="I14" i="26"/>
  <c r="I15" i="26"/>
  <c r="B14" i="26"/>
  <c r="B15" i="26"/>
  <c r="I13" i="26"/>
  <c r="B13" i="26"/>
  <c r="B31" i="25"/>
  <c r="B26" i="25"/>
  <c r="B24" i="25"/>
  <c r="A4" i="26"/>
  <c r="B4" i="26"/>
  <c r="I4" i="26"/>
  <c r="I10" i="26"/>
  <c r="I11" i="26"/>
  <c r="I12" i="26"/>
  <c r="B10" i="26"/>
  <c r="B11" i="26"/>
  <c r="B12" i="26"/>
  <c r="I9" i="26"/>
  <c r="B9" i="26"/>
  <c r="I8" i="26"/>
  <c r="B8" i="26"/>
  <c r="I7" i="26"/>
  <c r="B7" i="26"/>
  <c r="I6" i="26"/>
  <c r="B6" i="26"/>
  <c r="I5" i="26"/>
  <c r="B5" i="26"/>
  <c r="I19" i="25"/>
  <c r="I20" i="25"/>
  <c r="I21" i="25"/>
  <c r="B19" i="25"/>
  <c r="B20" i="25"/>
  <c r="B21" i="25"/>
  <c r="I18" i="25"/>
  <c r="B18" i="25"/>
  <c r="I17" i="25"/>
  <c r="B17" i="25"/>
  <c r="I16" i="25"/>
  <c r="B16" i="25"/>
  <c r="B14" i="25"/>
  <c r="B15" i="25"/>
  <c r="I14" i="25"/>
  <c r="I15" i="25"/>
  <c r="I13" i="25"/>
  <c r="B13" i="25"/>
  <c r="B52" i="24"/>
  <c r="B51" i="24"/>
  <c r="B48" i="24"/>
  <c r="I12" i="25"/>
  <c r="B12" i="25"/>
  <c r="I10" i="25"/>
  <c r="I11" i="25"/>
  <c r="B10" i="25"/>
  <c r="B11" i="25"/>
  <c r="B7" i="25"/>
  <c r="B8" i="25"/>
  <c r="B9" i="25"/>
  <c r="I7" i="25"/>
  <c r="I8" i="25"/>
  <c r="I9" i="25"/>
  <c r="B46" i="24"/>
  <c r="B27" i="24"/>
  <c r="I27" i="24"/>
  <c r="I6" i="25"/>
  <c r="B6" i="25"/>
  <c r="A3" i="25"/>
  <c r="A4" i="25" s="1"/>
  <c r="A5" i="25" s="1"/>
  <c r="A6" i="25" s="1"/>
  <c r="A7" i="25" s="1"/>
  <c r="A8" i="25" s="1"/>
  <c r="A9" i="25" s="1"/>
  <c r="A10" i="25" s="1"/>
  <c r="A11" i="25" s="1"/>
  <c r="A12" i="25" s="1"/>
  <c r="I5" i="25"/>
  <c r="B5" i="25"/>
  <c r="I4" i="25"/>
  <c r="B4" i="25"/>
  <c r="I3" i="25"/>
  <c r="B3" i="25"/>
  <c r="I2" i="25"/>
  <c r="B2" i="25"/>
  <c r="I41" i="24"/>
  <c r="B41" i="24"/>
  <c r="I40" i="24"/>
  <c r="B40" i="24"/>
  <c r="I39" i="24"/>
  <c r="B39" i="24"/>
  <c r="B38" i="24"/>
  <c r="I38" i="24"/>
  <c r="I35" i="24"/>
  <c r="I36" i="24"/>
  <c r="I37" i="24"/>
  <c r="B35" i="24"/>
  <c r="B36" i="24"/>
  <c r="B37" i="24"/>
  <c r="I32" i="24"/>
  <c r="I33" i="24"/>
  <c r="I34" i="24"/>
  <c r="B32" i="24"/>
  <c r="B33" i="24"/>
  <c r="B34" i="24"/>
  <c r="B28" i="24"/>
  <c r="B29" i="24"/>
  <c r="B30" i="24"/>
  <c r="B31" i="24"/>
  <c r="I28" i="24"/>
  <c r="I29" i="24"/>
  <c r="I30" i="24"/>
  <c r="I31" i="24"/>
  <c r="I26" i="24"/>
  <c r="B26" i="24"/>
  <c r="B25" i="24"/>
  <c r="I25" i="24"/>
  <c r="I24" i="24"/>
  <c r="B24" i="24"/>
  <c r="A40" i="22"/>
  <c r="A41" i="22"/>
  <c r="A42" i="22"/>
  <c r="I2" i="24"/>
  <c r="B2" i="24"/>
  <c r="B79" i="23"/>
  <c r="I13" i="24"/>
  <c r="B13" i="24"/>
  <c r="I12" i="24"/>
  <c r="B12" i="24"/>
  <c r="I11" i="24"/>
  <c r="B11" i="24"/>
  <c r="I10" i="24"/>
  <c r="B10" i="24"/>
  <c r="I9" i="24"/>
  <c r="B9" i="24"/>
  <c r="I8" i="24"/>
  <c r="B8" i="24"/>
  <c r="I7" i="24"/>
  <c r="B7" i="24"/>
  <c r="I6" i="24"/>
  <c r="B6" i="24"/>
  <c r="I5" i="24"/>
  <c r="B5" i="24"/>
  <c r="I4" i="24"/>
  <c r="B4" i="24"/>
  <c r="I3" i="24"/>
  <c r="B3" i="24"/>
  <c r="I23" i="24"/>
  <c r="I21" i="24"/>
  <c r="I22" i="24"/>
  <c r="B21" i="24"/>
  <c r="B22" i="24"/>
  <c r="B23" i="24"/>
  <c r="B19" i="24"/>
  <c r="B20" i="24"/>
  <c r="I19" i="24"/>
  <c r="I20" i="24"/>
  <c r="I14" i="24"/>
  <c r="I15" i="24"/>
  <c r="I16" i="24"/>
  <c r="I17" i="24"/>
  <c r="I18" i="24"/>
  <c r="B14" i="24"/>
  <c r="B15" i="24"/>
  <c r="B16" i="24"/>
  <c r="B17" i="24"/>
  <c r="B18" i="24"/>
  <c r="B16" i="22"/>
  <c r="B17" i="22"/>
  <c r="B48" i="22"/>
  <c r="B54" i="22"/>
  <c r="I42" i="22"/>
  <c r="B42" i="22"/>
  <c r="I35" i="22"/>
  <c r="I36" i="22"/>
  <c r="I37" i="22"/>
  <c r="I38" i="22"/>
  <c r="I39" i="22"/>
  <c r="I40" i="22"/>
  <c r="I41" i="22"/>
  <c r="B35" i="22"/>
  <c r="B36" i="22"/>
  <c r="B37" i="22"/>
  <c r="B38" i="22"/>
  <c r="B39" i="22"/>
  <c r="B40" i="22"/>
  <c r="B41" i="22"/>
  <c r="I34" i="22"/>
  <c r="B34" i="22"/>
  <c r="B88" i="23"/>
  <c r="B87" i="23"/>
  <c r="B368" i="20"/>
  <c r="B320" i="17"/>
  <c r="B84" i="23"/>
  <c r="I25" i="22"/>
  <c r="B25" i="22"/>
  <c r="B26" i="22"/>
  <c r="B27" i="22"/>
  <c r="B28" i="22"/>
  <c r="B29" i="22"/>
  <c r="B30" i="22"/>
  <c r="B31" i="22"/>
  <c r="B32" i="22"/>
  <c r="B33" i="22"/>
  <c r="I33" i="22"/>
  <c r="I32" i="22"/>
  <c r="I31" i="22"/>
  <c r="I30" i="22"/>
  <c r="I29" i="22"/>
  <c r="I28" i="22"/>
  <c r="I27" i="22"/>
  <c r="B81" i="23"/>
  <c r="B324" i="17"/>
  <c r="I8" i="22"/>
  <c r="I24" i="22"/>
  <c r="I26" i="22"/>
  <c r="B24" i="22"/>
  <c r="I22" i="22"/>
  <c r="I23" i="22"/>
  <c r="B22" i="22"/>
  <c r="B23" i="22"/>
  <c r="I19" i="22"/>
  <c r="I20" i="22"/>
  <c r="I21" i="22"/>
  <c r="B19" i="22"/>
  <c r="B20" i="22"/>
  <c r="B21" i="22"/>
  <c r="B14" i="22"/>
  <c r="I18" i="22"/>
  <c r="B18" i="22"/>
  <c r="I16" i="22"/>
  <c r="I17" i="22"/>
  <c r="I9" i="22"/>
  <c r="B9" i="22"/>
  <c r="B8" i="22"/>
  <c r="I7" i="22"/>
  <c r="B7" i="22"/>
  <c r="I6" i="22"/>
  <c r="B6" i="22"/>
  <c r="I5" i="22"/>
  <c r="B5" i="22"/>
  <c r="I4" i="22"/>
  <c r="B4" i="22"/>
  <c r="I3" i="22"/>
  <c r="B3" i="22"/>
  <c r="I2" i="22"/>
  <c r="B2" i="22"/>
  <c r="A4" i="22"/>
  <c r="A5" i="22" s="1"/>
  <c r="A6" i="22" s="1"/>
  <c r="A7" i="22" s="1"/>
  <c r="A8" i="22" s="1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B11" i="22"/>
  <c r="B12" i="22"/>
  <c r="B13" i="22"/>
  <c r="B15" i="22"/>
  <c r="I11" i="22"/>
  <c r="I12" i="22"/>
  <c r="I13" i="22"/>
  <c r="I14" i="22"/>
  <c r="I15" i="22"/>
  <c r="B10" i="22"/>
  <c r="I10" i="22"/>
  <c r="I76" i="23"/>
  <c r="B76" i="23"/>
  <c r="I75" i="23"/>
  <c r="B75" i="23"/>
  <c r="I74" i="23"/>
  <c r="B74" i="23"/>
  <c r="I73" i="23"/>
  <c r="B73" i="23"/>
  <c r="I72" i="23"/>
  <c r="B72" i="23"/>
  <c r="I71" i="23"/>
  <c r="B71" i="23"/>
  <c r="I70" i="23"/>
  <c r="B70" i="23"/>
  <c r="I69" i="23"/>
  <c r="B69" i="23"/>
  <c r="I68" i="23"/>
  <c r="B68" i="23"/>
  <c r="I67" i="23"/>
  <c r="B67" i="23"/>
  <c r="I66" i="23"/>
  <c r="B66" i="23"/>
  <c r="I65" i="23"/>
  <c r="B65" i="23"/>
  <c r="I64" i="23"/>
  <c r="B64" i="23"/>
  <c r="I63" i="23"/>
  <c r="B63" i="23"/>
  <c r="I62" i="23"/>
  <c r="B62" i="23"/>
  <c r="I61" i="23"/>
  <c r="B61" i="23"/>
  <c r="I60" i="23"/>
  <c r="B60" i="23"/>
  <c r="I59" i="23"/>
  <c r="B59" i="23"/>
  <c r="I58" i="23"/>
  <c r="B58" i="23"/>
  <c r="I57" i="23"/>
  <c r="B57" i="23"/>
  <c r="I56" i="23"/>
  <c r="B56" i="23"/>
  <c r="I55" i="23"/>
  <c r="B55" i="23"/>
  <c r="I54" i="23"/>
  <c r="B54" i="23"/>
  <c r="I53" i="23"/>
  <c r="B53" i="23"/>
  <c r="I52" i="23"/>
  <c r="B52" i="23"/>
  <c r="I51" i="23"/>
  <c r="B51" i="23"/>
  <c r="I50" i="23"/>
  <c r="B50" i="23"/>
  <c r="I49" i="23"/>
  <c r="B49" i="23"/>
  <c r="I48" i="23"/>
  <c r="B48" i="23"/>
  <c r="I47" i="23"/>
  <c r="B47" i="23"/>
  <c r="I46" i="23"/>
  <c r="B46" i="23"/>
  <c r="I45" i="23"/>
  <c r="B45" i="23"/>
  <c r="I44" i="23"/>
  <c r="B44" i="23"/>
  <c r="I43" i="23"/>
  <c r="B43" i="23"/>
  <c r="I42" i="23"/>
  <c r="B42" i="23"/>
  <c r="I41" i="23"/>
  <c r="B41" i="23"/>
  <c r="I40" i="23"/>
  <c r="B40" i="23"/>
  <c r="I39" i="23"/>
  <c r="B39" i="23"/>
  <c r="I38" i="23"/>
  <c r="B38" i="23"/>
  <c r="I37" i="23"/>
  <c r="B37" i="23"/>
  <c r="I36" i="23"/>
  <c r="B36" i="23"/>
  <c r="I35" i="23"/>
  <c r="B35" i="23"/>
  <c r="I34" i="23"/>
  <c r="B34" i="23"/>
  <c r="I33" i="23"/>
  <c r="B33" i="23"/>
  <c r="I32" i="23"/>
  <c r="B32" i="23"/>
  <c r="I31" i="23"/>
  <c r="B31" i="23"/>
  <c r="I30" i="23"/>
  <c r="B30" i="23"/>
  <c r="I29" i="23"/>
  <c r="B29" i="23"/>
  <c r="I28" i="23"/>
  <c r="B28" i="23"/>
  <c r="I27" i="23"/>
  <c r="B27" i="23"/>
  <c r="I26" i="23"/>
  <c r="B26" i="23"/>
  <c r="I25" i="23"/>
  <c r="B25" i="23"/>
  <c r="I24" i="23"/>
  <c r="B24" i="23"/>
  <c r="I23" i="23"/>
  <c r="B23" i="23"/>
  <c r="I22" i="23"/>
  <c r="B22" i="23"/>
  <c r="I21" i="23"/>
  <c r="B21" i="23"/>
  <c r="I20" i="23"/>
  <c r="B20" i="23"/>
  <c r="I19" i="23"/>
  <c r="B19" i="23"/>
  <c r="I18" i="23"/>
  <c r="B18" i="23"/>
  <c r="I17" i="23"/>
  <c r="B17" i="23"/>
  <c r="I16" i="23"/>
  <c r="B16" i="23"/>
  <c r="I15" i="23"/>
  <c r="B15" i="23"/>
  <c r="I14" i="23"/>
  <c r="B14" i="23"/>
  <c r="I13" i="23"/>
  <c r="B13" i="23"/>
  <c r="I12" i="23"/>
  <c r="B12" i="23"/>
  <c r="I11" i="23"/>
  <c r="B11" i="23"/>
  <c r="I10" i="23"/>
  <c r="B10" i="23"/>
  <c r="I9" i="23"/>
  <c r="B9" i="23"/>
  <c r="I8" i="23"/>
  <c r="B8" i="23"/>
  <c r="I7" i="23"/>
  <c r="B7" i="23"/>
  <c r="I6" i="23"/>
  <c r="B6" i="23"/>
  <c r="I5" i="23"/>
  <c r="B5" i="23"/>
  <c r="I4" i="23"/>
  <c r="B4" i="23"/>
  <c r="I3" i="23"/>
  <c r="B3" i="23"/>
  <c r="A3" i="23"/>
  <c r="A4" i="23" s="1"/>
  <c r="A5" i="23" s="1"/>
  <c r="A6" i="23" s="1"/>
  <c r="A7" i="23" s="1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I2" i="23"/>
  <c r="B2" i="23"/>
  <c r="B369" i="20"/>
  <c r="B360" i="20"/>
  <c r="I356" i="20"/>
  <c r="I357" i="20"/>
  <c r="I358" i="20"/>
  <c r="B356" i="20"/>
  <c r="B357" i="20"/>
  <c r="B358" i="20"/>
  <c r="I352" i="20"/>
  <c r="I353" i="20"/>
  <c r="I354" i="20"/>
  <c r="I355" i="20"/>
  <c r="I351" i="20"/>
  <c r="B351" i="20"/>
  <c r="B352" i="20"/>
  <c r="B353" i="20"/>
  <c r="B354" i="20"/>
  <c r="B355" i="20"/>
  <c r="B348" i="20"/>
  <c r="B349" i="20"/>
  <c r="B350" i="20"/>
  <c r="I348" i="20"/>
  <c r="I349" i="20"/>
  <c r="I350" i="20"/>
  <c r="B339" i="20"/>
  <c r="B340" i="20"/>
  <c r="B341" i="20"/>
  <c r="B342" i="20"/>
  <c r="B343" i="20"/>
  <c r="B344" i="20"/>
  <c r="B345" i="20"/>
  <c r="B346" i="20"/>
  <c r="B347" i="20"/>
  <c r="I339" i="20"/>
  <c r="I340" i="20"/>
  <c r="I341" i="20"/>
  <c r="I342" i="20"/>
  <c r="I343" i="20"/>
  <c r="I344" i="20"/>
  <c r="I345" i="20"/>
  <c r="I346" i="20"/>
  <c r="I347" i="20"/>
  <c r="I332" i="20"/>
  <c r="I333" i="20"/>
  <c r="I334" i="20"/>
  <c r="I335" i="20"/>
  <c r="I336" i="20"/>
  <c r="I337" i="20"/>
  <c r="I338" i="20"/>
  <c r="B332" i="20"/>
  <c r="B333" i="20"/>
  <c r="B334" i="20"/>
  <c r="B335" i="20"/>
  <c r="B336" i="20"/>
  <c r="B337" i="20"/>
  <c r="B338" i="20"/>
  <c r="I329" i="20"/>
  <c r="I330" i="20"/>
  <c r="I331" i="20"/>
  <c r="B329" i="20"/>
  <c r="B330" i="20"/>
  <c r="B331" i="20"/>
  <c r="I327" i="20"/>
  <c r="I328" i="20"/>
  <c r="I323" i="20"/>
  <c r="I324" i="20"/>
  <c r="I325" i="20"/>
  <c r="I326" i="20"/>
  <c r="I316" i="20"/>
  <c r="I317" i="20"/>
  <c r="I318" i="20"/>
  <c r="I319" i="20"/>
  <c r="I320" i="20"/>
  <c r="I321" i="20"/>
  <c r="I322" i="20"/>
  <c r="I309" i="20"/>
  <c r="I310" i="20"/>
  <c r="I311" i="20"/>
  <c r="I312" i="20"/>
  <c r="I313" i="20"/>
  <c r="I314" i="20"/>
  <c r="I315" i="20"/>
  <c r="B309" i="20"/>
  <c r="B310" i="20"/>
  <c r="B311" i="20"/>
  <c r="B312" i="20"/>
  <c r="B313" i="20"/>
  <c r="B314" i="20"/>
  <c r="B315" i="20"/>
  <c r="B316" i="20"/>
  <c r="B317" i="20"/>
  <c r="B318" i="20"/>
  <c r="B319" i="20"/>
  <c r="B320" i="20"/>
  <c r="B321" i="20"/>
  <c r="B322" i="20"/>
  <c r="B323" i="20"/>
  <c r="B324" i="20"/>
  <c r="B325" i="20"/>
  <c r="B326" i="20"/>
  <c r="B327" i="20"/>
  <c r="B328" i="20"/>
  <c r="I301" i="20"/>
  <c r="I302" i="20"/>
  <c r="I303" i="20"/>
  <c r="I304" i="20"/>
  <c r="I305" i="20"/>
  <c r="I306" i="20"/>
  <c r="I307" i="20"/>
  <c r="I308" i="20"/>
  <c r="B301" i="20"/>
  <c r="B302" i="20"/>
  <c r="B303" i="20"/>
  <c r="B304" i="20"/>
  <c r="B305" i="20"/>
  <c r="B306" i="20"/>
  <c r="B307" i="20"/>
  <c r="B308" i="20"/>
  <c r="I288" i="20"/>
  <c r="I289" i="20"/>
  <c r="I290" i="20"/>
  <c r="I291" i="20"/>
  <c r="I292" i="20"/>
  <c r="I293" i="20"/>
  <c r="I294" i="20"/>
  <c r="I295" i="20"/>
  <c r="I296" i="20"/>
  <c r="I297" i="20"/>
  <c r="I298" i="20"/>
  <c r="I299" i="20"/>
  <c r="I300" i="20"/>
  <c r="B288" i="20"/>
  <c r="B289" i="20"/>
  <c r="B290" i="20"/>
  <c r="B291" i="20"/>
  <c r="B292" i="20"/>
  <c r="B293" i="20"/>
  <c r="B294" i="20"/>
  <c r="B295" i="20"/>
  <c r="B296" i="20"/>
  <c r="B297" i="20"/>
  <c r="B298" i="20"/>
  <c r="B299" i="20"/>
  <c r="B300" i="20"/>
  <c r="I285" i="20"/>
  <c r="I286" i="20"/>
  <c r="I287" i="20"/>
  <c r="B285" i="20"/>
  <c r="B286" i="20"/>
  <c r="B287" i="20"/>
  <c r="I221" i="20"/>
  <c r="B221" i="20"/>
  <c r="B280" i="20"/>
  <c r="B281" i="20"/>
  <c r="B282" i="20"/>
  <c r="B283" i="20"/>
  <c r="B284" i="20"/>
  <c r="B223" i="20"/>
  <c r="B224" i="20"/>
  <c r="B225" i="20"/>
  <c r="B226" i="20"/>
  <c r="B227" i="20"/>
  <c r="B228" i="20"/>
  <c r="B229" i="20"/>
  <c r="B230" i="20"/>
  <c r="B231" i="20"/>
  <c r="B232" i="20"/>
  <c r="B233" i="20"/>
  <c r="B234" i="20"/>
  <c r="B235" i="20"/>
  <c r="B236" i="20"/>
  <c r="B237" i="20"/>
  <c r="B238" i="20"/>
  <c r="B239" i="20"/>
  <c r="B240" i="20"/>
  <c r="B241" i="20"/>
  <c r="B242" i="20"/>
  <c r="B243" i="20"/>
  <c r="B244" i="20"/>
  <c r="B245" i="20"/>
  <c r="B246" i="20"/>
  <c r="B247" i="20"/>
  <c r="B248" i="20"/>
  <c r="B249" i="20"/>
  <c r="B250" i="20"/>
  <c r="B251" i="20"/>
  <c r="B252" i="20"/>
  <c r="B253" i="20"/>
  <c r="B254" i="20"/>
  <c r="B255" i="20"/>
  <c r="B256" i="20"/>
  <c r="B257" i="20"/>
  <c r="B258" i="20"/>
  <c r="B259" i="20"/>
  <c r="B260" i="20"/>
  <c r="B261" i="20"/>
  <c r="B262" i="20"/>
  <c r="B263" i="20"/>
  <c r="B264" i="20"/>
  <c r="B265" i="20"/>
  <c r="B266" i="20"/>
  <c r="B267" i="20"/>
  <c r="B268" i="20"/>
  <c r="B269" i="20"/>
  <c r="B270" i="20"/>
  <c r="B271" i="20"/>
  <c r="B272" i="20"/>
  <c r="B273" i="20"/>
  <c r="B274" i="20"/>
  <c r="B275" i="20"/>
  <c r="B276" i="20"/>
  <c r="B277" i="20"/>
  <c r="B278" i="20"/>
  <c r="B279" i="20"/>
  <c r="B222" i="20"/>
  <c r="B43" i="20"/>
  <c r="B44" i="20"/>
  <c r="B45" i="20"/>
  <c r="B46" i="20"/>
  <c r="B47" i="20"/>
  <c r="B48" i="20"/>
  <c r="B49" i="20"/>
  <c r="B50" i="20"/>
  <c r="B51" i="20"/>
  <c r="B52" i="20"/>
  <c r="B53" i="20"/>
  <c r="B54" i="20"/>
  <c r="B55" i="20"/>
  <c r="B56" i="20"/>
  <c r="B57" i="20"/>
  <c r="B58" i="20"/>
  <c r="B59" i="20"/>
  <c r="B60" i="20"/>
  <c r="B61" i="20"/>
  <c r="B62" i="20"/>
  <c r="B63" i="20"/>
  <c r="B64" i="20"/>
  <c r="B65" i="20"/>
  <c r="B66" i="20"/>
  <c r="B67" i="20"/>
  <c r="B68" i="20"/>
  <c r="B69" i="20"/>
  <c r="B70" i="20"/>
  <c r="B71" i="20"/>
  <c r="B72" i="20"/>
  <c r="B73" i="20"/>
  <c r="B74" i="20"/>
  <c r="B75" i="20"/>
  <c r="B76" i="20"/>
  <c r="B77" i="20"/>
  <c r="B78" i="20"/>
  <c r="B79" i="20"/>
  <c r="B80" i="20"/>
  <c r="B81" i="20"/>
  <c r="B82" i="20"/>
  <c r="B83" i="20"/>
  <c r="B84" i="20"/>
  <c r="B85" i="20"/>
  <c r="B86" i="20"/>
  <c r="B87" i="20"/>
  <c r="B88" i="20"/>
  <c r="B89" i="20"/>
  <c r="B90" i="20"/>
  <c r="B91" i="20"/>
  <c r="B92" i="20"/>
  <c r="B93" i="20"/>
  <c r="B94" i="20"/>
  <c r="B95" i="20"/>
  <c r="B96" i="20"/>
  <c r="B97" i="20"/>
  <c r="B98" i="20"/>
  <c r="B99" i="20"/>
  <c r="B100" i="20"/>
  <c r="B101" i="20"/>
  <c r="B102" i="20"/>
  <c r="B103" i="20"/>
  <c r="B104" i="20"/>
  <c r="B105" i="20"/>
  <c r="B106" i="20"/>
  <c r="B107" i="20"/>
  <c r="B108" i="20"/>
  <c r="B109" i="20"/>
  <c r="B110" i="20"/>
  <c r="B111" i="20"/>
  <c r="B112" i="20"/>
  <c r="B113" i="20"/>
  <c r="B114" i="20"/>
  <c r="B115" i="20"/>
  <c r="B116" i="20"/>
  <c r="B117" i="20"/>
  <c r="B118" i="20"/>
  <c r="B119" i="20"/>
  <c r="B120" i="20"/>
  <c r="B121" i="20"/>
  <c r="B122" i="20"/>
  <c r="B123" i="20"/>
  <c r="B124" i="20"/>
  <c r="B125" i="20"/>
  <c r="B126" i="20"/>
  <c r="B127" i="20"/>
  <c r="B128" i="20"/>
  <c r="B129" i="20"/>
  <c r="B130" i="20"/>
  <c r="B131" i="20"/>
  <c r="B132" i="20"/>
  <c r="B133" i="20"/>
  <c r="B134" i="20"/>
  <c r="B135" i="20"/>
  <c r="B136" i="20"/>
  <c r="B137" i="20"/>
  <c r="B138" i="20"/>
  <c r="B139" i="20"/>
  <c r="B140" i="20"/>
  <c r="B141" i="20"/>
  <c r="B142" i="20"/>
  <c r="B143" i="20"/>
  <c r="B144" i="20"/>
  <c r="B145" i="20"/>
  <c r="B146" i="20"/>
  <c r="B147" i="20"/>
  <c r="B148" i="20"/>
  <c r="B149" i="20"/>
  <c r="B150" i="20"/>
  <c r="B151" i="20"/>
  <c r="B152" i="20"/>
  <c r="B153" i="20"/>
  <c r="B154" i="20"/>
  <c r="B155" i="20"/>
  <c r="B156" i="20"/>
  <c r="B157" i="20"/>
  <c r="B158" i="20"/>
  <c r="B159" i="20"/>
  <c r="B160" i="20"/>
  <c r="B161" i="20"/>
  <c r="B162" i="20"/>
  <c r="B163" i="20"/>
  <c r="B164" i="20"/>
  <c r="B165" i="20"/>
  <c r="B166" i="20"/>
  <c r="B167" i="20"/>
  <c r="B168" i="20"/>
  <c r="B169" i="20"/>
  <c r="B170" i="20"/>
  <c r="B171" i="20"/>
  <c r="B172" i="20"/>
  <c r="B173" i="20"/>
  <c r="B174" i="20"/>
  <c r="B175" i="20"/>
  <c r="B176" i="20"/>
  <c r="B177" i="20"/>
  <c r="B178" i="20"/>
  <c r="B179" i="20"/>
  <c r="B180" i="20"/>
  <c r="B181" i="20"/>
  <c r="B182" i="20"/>
  <c r="B183" i="20"/>
  <c r="B184" i="20"/>
  <c r="B185" i="20"/>
  <c r="B186" i="20"/>
  <c r="B187" i="20"/>
  <c r="B188" i="20"/>
  <c r="B189" i="20"/>
  <c r="B190" i="20"/>
  <c r="B191" i="20"/>
  <c r="B192" i="20"/>
  <c r="B193" i="20"/>
  <c r="B194" i="20"/>
  <c r="B195" i="20"/>
  <c r="B196" i="20"/>
  <c r="B197" i="20"/>
  <c r="B198" i="20"/>
  <c r="B199" i="20"/>
  <c r="B200" i="20"/>
  <c r="B201" i="20"/>
  <c r="B202" i="20"/>
  <c r="B203" i="20"/>
  <c r="B204" i="20"/>
  <c r="B205" i="20"/>
  <c r="B206" i="20"/>
  <c r="B207" i="20"/>
  <c r="B208" i="20"/>
  <c r="B209" i="20"/>
  <c r="B210" i="20"/>
  <c r="B211" i="20"/>
  <c r="B212" i="20"/>
  <c r="B213" i="20"/>
  <c r="B214" i="20"/>
  <c r="B215" i="20"/>
  <c r="B216" i="20"/>
  <c r="B217" i="20"/>
  <c r="B218" i="20"/>
  <c r="B219" i="20"/>
  <c r="B220" i="20"/>
  <c r="I281" i="20"/>
  <c r="I282" i="20"/>
  <c r="I283" i="20"/>
  <c r="I284" i="20"/>
  <c r="I277" i="20"/>
  <c r="I278" i="20"/>
  <c r="I279" i="20"/>
  <c r="I280" i="20"/>
  <c r="I273" i="20"/>
  <c r="I274" i="20"/>
  <c r="I275" i="20"/>
  <c r="I276" i="20"/>
  <c r="I263" i="20"/>
  <c r="I264" i="20"/>
  <c r="I265" i="20"/>
  <c r="I266" i="20"/>
  <c r="I267" i="20"/>
  <c r="I268" i="20"/>
  <c r="I269" i="20"/>
  <c r="I270" i="20"/>
  <c r="I271" i="20"/>
  <c r="I272" i="20"/>
  <c r="I254" i="20"/>
  <c r="I255" i="20"/>
  <c r="I256" i="20"/>
  <c r="I257" i="20"/>
  <c r="I258" i="20"/>
  <c r="I259" i="20"/>
  <c r="I260" i="20"/>
  <c r="I261" i="20"/>
  <c r="I262" i="20"/>
  <c r="I230" i="20"/>
  <c r="I231" i="20"/>
  <c r="I232" i="20"/>
  <c r="I233" i="20"/>
  <c r="I234" i="20"/>
  <c r="I235" i="20"/>
  <c r="I236" i="20"/>
  <c r="I237" i="20"/>
  <c r="I238" i="20"/>
  <c r="I239" i="20"/>
  <c r="I240" i="20"/>
  <c r="I241" i="20"/>
  <c r="I242" i="20"/>
  <c r="I243" i="20"/>
  <c r="I244" i="20"/>
  <c r="I245" i="20"/>
  <c r="I246" i="20"/>
  <c r="I247" i="20"/>
  <c r="I248" i="20"/>
  <c r="I249" i="20"/>
  <c r="I250" i="20"/>
  <c r="I251" i="20"/>
  <c r="I252" i="20"/>
  <c r="I253" i="20"/>
  <c r="I126" i="20"/>
  <c r="I204" i="20"/>
  <c r="I205" i="20"/>
  <c r="I206" i="20"/>
  <c r="I207" i="20"/>
  <c r="I208" i="20"/>
  <c r="I209" i="20"/>
  <c r="I210" i="20"/>
  <c r="I211" i="20"/>
  <c r="I212" i="20"/>
  <c r="I213" i="20"/>
  <c r="I214" i="20"/>
  <c r="I215" i="20"/>
  <c r="I216" i="20"/>
  <c r="I217" i="20"/>
  <c r="I218" i="20"/>
  <c r="I219" i="20"/>
  <c r="I220" i="20"/>
  <c r="I222" i="20"/>
  <c r="I223" i="20"/>
  <c r="I224" i="20"/>
  <c r="I225" i="20"/>
  <c r="I226" i="20"/>
  <c r="I227" i="20"/>
  <c r="I228" i="20"/>
  <c r="I229" i="20"/>
  <c r="I176" i="20"/>
  <c r="I184" i="20"/>
  <c r="I185" i="20"/>
  <c r="I186" i="20"/>
  <c r="I187" i="20"/>
  <c r="I188" i="20"/>
  <c r="I189" i="20"/>
  <c r="I190" i="20"/>
  <c r="I191" i="20"/>
  <c r="I192" i="20"/>
  <c r="I193" i="20"/>
  <c r="I194" i="20"/>
  <c r="I195" i="20"/>
  <c r="I196" i="20"/>
  <c r="I197" i="20"/>
  <c r="I198" i="20"/>
  <c r="I199" i="20"/>
  <c r="I200" i="20"/>
  <c r="I201" i="20"/>
  <c r="I202" i="20"/>
  <c r="I203" i="20"/>
  <c r="I74" i="20"/>
  <c r="I75" i="20"/>
  <c r="I76" i="20"/>
  <c r="I77" i="20"/>
  <c r="I78" i="20"/>
  <c r="I79" i="20"/>
  <c r="I80" i="20"/>
  <c r="I81" i="20"/>
  <c r="I82" i="20"/>
  <c r="I83" i="20"/>
  <c r="I84" i="20"/>
  <c r="I85" i="20"/>
  <c r="I86" i="20"/>
  <c r="I87" i="20"/>
  <c r="I88" i="20"/>
  <c r="I89" i="20"/>
  <c r="I90" i="20"/>
  <c r="I91" i="20"/>
  <c r="I92" i="20"/>
  <c r="I93" i="20"/>
  <c r="I94" i="20"/>
  <c r="I95" i="20"/>
  <c r="I96" i="20"/>
  <c r="I97" i="20"/>
  <c r="I98" i="20"/>
  <c r="I99" i="20"/>
  <c r="I100" i="20"/>
  <c r="I101" i="20"/>
  <c r="I102" i="20"/>
  <c r="I103" i="20"/>
  <c r="I104" i="20"/>
  <c r="I105" i="20"/>
  <c r="I106" i="20"/>
  <c r="I107" i="20"/>
  <c r="I108" i="20"/>
  <c r="I109" i="20"/>
  <c r="I110" i="20"/>
  <c r="I111" i="20"/>
  <c r="I112" i="20"/>
  <c r="I113" i="20"/>
  <c r="I114" i="20"/>
  <c r="I115" i="20"/>
  <c r="I116" i="20"/>
  <c r="I117" i="20"/>
  <c r="I118" i="20"/>
  <c r="I119" i="20"/>
  <c r="I120" i="20"/>
  <c r="I121" i="20"/>
  <c r="I122" i="20"/>
  <c r="I123" i="20"/>
  <c r="I124" i="20"/>
  <c r="I125" i="20"/>
  <c r="I127" i="20"/>
  <c r="I128" i="20"/>
  <c r="I129" i="20"/>
  <c r="I130" i="20"/>
  <c r="I131" i="20"/>
  <c r="I132" i="20"/>
  <c r="I133" i="20"/>
  <c r="I134" i="20"/>
  <c r="I135" i="20"/>
  <c r="I136" i="20"/>
  <c r="I137" i="20"/>
  <c r="I138" i="20"/>
  <c r="I139" i="20"/>
  <c r="I140" i="20"/>
  <c r="I141" i="20"/>
  <c r="I142" i="20"/>
  <c r="I143" i="20"/>
  <c r="I144" i="20"/>
  <c r="I145" i="20"/>
  <c r="I146" i="20"/>
  <c r="I147" i="20"/>
  <c r="I148" i="20"/>
  <c r="I149" i="20"/>
  <c r="I150" i="20"/>
  <c r="I151" i="20"/>
  <c r="I152" i="20"/>
  <c r="I153" i="20"/>
  <c r="I154" i="20"/>
  <c r="I155" i="20"/>
  <c r="I156" i="20"/>
  <c r="I157" i="20"/>
  <c r="I158" i="20"/>
  <c r="I159" i="20"/>
  <c r="I160" i="20"/>
  <c r="I161" i="20"/>
  <c r="I162" i="20"/>
  <c r="I163" i="20"/>
  <c r="I164" i="20"/>
  <c r="I165" i="20"/>
  <c r="I166" i="20"/>
  <c r="I167" i="20"/>
  <c r="I168" i="20"/>
  <c r="I169" i="20"/>
  <c r="I170" i="20"/>
  <c r="I171" i="20"/>
  <c r="I172" i="20"/>
  <c r="I173" i="20"/>
  <c r="I174" i="20"/>
  <c r="I175" i="20"/>
  <c r="I177" i="20"/>
  <c r="I178" i="20"/>
  <c r="I179" i="20"/>
  <c r="I180" i="20"/>
  <c r="I181" i="20"/>
  <c r="I182" i="20"/>
  <c r="I183" i="20"/>
  <c r="I60" i="20"/>
  <c r="I61" i="20"/>
  <c r="I62" i="20"/>
  <c r="I63" i="20"/>
  <c r="I64" i="20"/>
  <c r="I65" i="20"/>
  <c r="I66" i="20"/>
  <c r="I67" i="20"/>
  <c r="I68" i="20"/>
  <c r="I69" i="20"/>
  <c r="I70" i="20"/>
  <c r="I71" i="20"/>
  <c r="I72" i="20"/>
  <c r="I73" i="20"/>
  <c r="B42" i="20"/>
  <c r="I46" i="20"/>
  <c r="I47" i="20"/>
  <c r="I48" i="20"/>
  <c r="I49" i="20"/>
  <c r="I50" i="20"/>
  <c r="I51" i="20"/>
  <c r="I52" i="20"/>
  <c r="I53" i="20"/>
  <c r="I54" i="20"/>
  <c r="I55" i="20"/>
  <c r="I56" i="20"/>
  <c r="I57" i="20"/>
  <c r="I58" i="20"/>
  <c r="I59" i="20"/>
  <c r="I42" i="20"/>
  <c r="I43" i="20"/>
  <c r="I44" i="20"/>
  <c r="I45" i="20"/>
  <c r="A3" i="20"/>
  <c r="A4" i="20" s="1"/>
  <c r="A5" i="20" s="1"/>
  <c r="A6" i="20" s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6" i="20" s="1"/>
  <c r="A157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4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1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8" i="20" s="1"/>
  <c r="A239" i="20" s="1"/>
  <c r="A240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1" i="20" s="1"/>
  <c r="A262" i="20" s="1"/>
  <c r="A263" i="20" s="1"/>
  <c r="A264" i="20" s="1"/>
  <c r="A265" i="20" s="1"/>
  <c r="A266" i="20" s="1"/>
  <c r="A267" i="20" s="1"/>
  <c r="A268" i="20" s="1"/>
  <c r="A269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8" i="20" s="1"/>
  <c r="A289" i="20" s="1"/>
  <c r="A290" i="20" s="1"/>
  <c r="A291" i="20" s="1"/>
  <c r="A292" i="20" s="1"/>
  <c r="A293" i="20" s="1"/>
  <c r="A294" i="20" s="1"/>
  <c r="A295" i="20" s="1"/>
  <c r="A296" i="20" s="1"/>
  <c r="A297" i="20" s="1"/>
  <c r="A298" i="20" s="1"/>
  <c r="A299" i="20" s="1"/>
  <c r="A300" i="20" s="1"/>
  <c r="A301" i="20" s="1"/>
  <c r="A302" i="20" s="1"/>
  <c r="A303" i="20" s="1"/>
  <c r="A304" i="20" s="1"/>
  <c r="A305" i="20" s="1"/>
  <c r="A306" i="20" s="1"/>
  <c r="A307" i="20" s="1"/>
  <c r="A308" i="20" s="1"/>
  <c r="A309" i="20" s="1"/>
  <c r="A310" i="20" s="1"/>
  <c r="A311" i="20" s="1"/>
  <c r="A312" i="20" s="1"/>
  <c r="A313" i="20" s="1"/>
  <c r="A314" i="20" s="1"/>
  <c r="A315" i="20" s="1"/>
  <c r="A316" i="20" s="1"/>
  <c r="A317" i="20" s="1"/>
  <c r="A318" i="20" s="1"/>
  <c r="A319" i="20" s="1"/>
  <c r="A320" i="20" s="1"/>
  <c r="A321" i="20" s="1"/>
  <c r="A322" i="20" s="1"/>
  <c r="A323" i="20" s="1"/>
  <c r="A324" i="20" s="1"/>
  <c r="A325" i="20" s="1"/>
  <c r="A326" i="20" s="1"/>
  <c r="A327" i="20" s="1"/>
  <c r="A328" i="20" s="1"/>
  <c r="A329" i="20" s="1"/>
  <c r="A330" i="20" s="1"/>
  <c r="A331" i="20" s="1"/>
  <c r="A332" i="20" s="1"/>
  <c r="A333" i="20" s="1"/>
  <c r="A334" i="20" s="1"/>
  <c r="A335" i="20" s="1"/>
  <c r="A336" i="20" s="1"/>
  <c r="A337" i="20" s="1"/>
  <c r="A338" i="20" s="1"/>
  <c r="A339" i="20" s="1"/>
  <c r="A340" i="20" s="1"/>
  <c r="A341" i="20" s="1"/>
  <c r="A342" i="20" s="1"/>
  <c r="A343" i="20" s="1"/>
  <c r="A344" i="20" s="1"/>
  <c r="A345" i="20" s="1"/>
  <c r="A346" i="20" s="1"/>
  <c r="A347" i="20" s="1"/>
  <c r="A348" i="20" s="1"/>
  <c r="A349" i="20" s="1"/>
  <c r="A350" i="20" s="1"/>
  <c r="A351" i="20" s="1"/>
  <c r="A352" i="20" s="1"/>
  <c r="A353" i="20" s="1"/>
  <c r="A354" i="20" s="1"/>
  <c r="A355" i="20" s="1"/>
  <c r="A356" i="20" s="1"/>
  <c r="A357" i="20" s="1"/>
  <c r="A358" i="20" s="1"/>
  <c r="B315" i="17"/>
  <c r="I41" i="20"/>
  <c r="B41" i="20"/>
  <c r="I40" i="20"/>
  <c r="B40" i="20"/>
  <c r="I39" i="20"/>
  <c r="B39" i="20"/>
  <c r="I38" i="20"/>
  <c r="B38" i="20"/>
  <c r="I37" i="20"/>
  <c r="B37" i="20"/>
  <c r="I36" i="20"/>
  <c r="B36" i="20"/>
  <c r="I35" i="20"/>
  <c r="B35" i="20"/>
  <c r="I34" i="20"/>
  <c r="B34" i="20"/>
  <c r="I33" i="20"/>
  <c r="B33" i="20"/>
  <c r="I32" i="20"/>
  <c r="B32" i="20"/>
  <c r="I31" i="20"/>
  <c r="B31" i="20"/>
  <c r="I30" i="20"/>
  <c r="B30" i="20"/>
  <c r="I29" i="20"/>
  <c r="B29" i="20"/>
  <c r="I28" i="20"/>
  <c r="B28" i="20"/>
  <c r="I27" i="20"/>
  <c r="B27" i="20"/>
  <c r="I26" i="20"/>
  <c r="B26" i="20"/>
  <c r="I25" i="20"/>
  <c r="B25" i="20"/>
  <c r="I24" i="20"/>
  <c r="B24" i="20"/>
  <c r="I23" i="20"/>
  <c r="B23" i="20"/>
  <c r="I22" i="20"/>
  <c r="B22" i="20"/>
  <c r="I21" i="20"/>
  <c r="B21" i="20"/>
  <c r="I20" i="20"/>
  <c r="B20" i="20"/>
  <c r="I19" i="20"/>
  <c r="B19" i="20"/>
  <c r="I18" i="20"/>
  <c r="B18" i="20"/>
  <c r="I17" i="20"/>
  <c r="B17" i="20"/>
  <c r="I16" i="20"/>
  <c r="B16" i="20"/>
  <c r="I15" i="20"/>
  <c r="B15" i="20"/>
  <c r="I14" i="20"/>
  <c r="B14" i="20"/>
  <c r="I13" i="20"/>
  <c r="B13" i="20"/>
  <c r="I12" i="20"/>
  <c r="B12" i="20"/>
  <c r="I11" i="20"/>
  <c r="B11" i="20"/>
  <c r="I10" i="20"/>
  <c r="B10" i="20"/>
  <c r="I9" i="20"/>
  <c r="B9" i="20"/>
  <c r="I8" i="20"/>
  <c r="B8" i="20"/>
  <c r="I7" i="20"/>
  <c r="B7" i="20"/>
  <c r="I6" i="20"/>
  <c r="B6" i="20"/>
  <c r="I5" i="20"/>
  <c r="B5" i="20"/>
  <c r="I4" i="20"/>
  <c r="B4" i="20"/>
  <c r="I3" i="20"/>
  <c r="B3" i="20"/>
  <c r="I2" i="20"/>
  <c r="B2" i="20"/>
  <c r="I303" i="17"/>
  <c r="I304" i="17"/>
  <c r="B305" i="17"/>
  <c r="B306" i="17"/>
  <c r="B307" i="17"/>
  <c r="B308" i="17"/>
  <c r="B309" i="17"/>
  <c r="B303" i="17"/>
  <c r="B304" i="17"/>
  <c r="I283" i="17"/>
  <c r="I306" i="17"/>
  <c r="I307" i="17"/>
  <c r="I308" i="17"/>
  <c r="I309" i="17"/>
  <c r="I305" i="17"/>
  <c r="I240" i="17"/>
  <c r="I302" i="17"/>
  <c r="I301" i="17"/>
  <c r="I300" i="17"/>
  <c r="I299" i="17"/>
  <c r="I298" i="17"/>
  <c r="I297" i="17"/>
  <c r="I296" i="17"/>
  <c r="I295" i="17"/>
  <c r="I294" i="17"/>
  <c r="I293" i="17"/>
  <c r="I292" i="17"/>
  <c r="I291" i="17"/>
  <c r="I290" i="17"/>
  <c r="I289" i="17"/>
  <c r="I288" i="17"/>
  <c r="I287" i="17"/>
  <c r="I286" i="17"/>
  <c r="I285" i="17"/>
  <c r="I284" i="17"/>
  <c r="I282" i="17"/>
  <c r="I281" i="17"/>
  <c r="I280" i="17"/>
  <c r="I277" i="17"/>
  <c r="I272" i="17"/>
  <c r="I271" i="17"/>
  <c r="I270" i="17"/>
  <c r="I267" i="17"/>
  <c r="I266" i="17"/>
  <c r="I263" i="17"/>
  <c r="I259" i="17"/>
  <c r="I254" i="17"/>
  <c r="I250" i="17"/>
  <c r="I243" i="17"/>
  <c r="I225" i="17"/>
  <c r="I218" i="17"/>
  <c r="B294" i="17"/>
  <c r="B295" i="17"/>
  <c r="B296" i="17"/>
  <c r="B297" i="17"/>
  <c r="B298" i="17"/>
  <c r="B299" i="17"/>
  <c r="B300" i="17"/>
  <c r="B301" i="17"/>
  <c r="B302" i="17"/>
  <c r="B292" i="17"/>
  <c r="B293" i="17"/>
  <c r="B284" i="17"/>
  <c r="B285" i="17"/>
  <c r="B286" i="17"/>
  <c r="B287" i="17"/>
  <c r="B288" i="17"/>
  <c r="B289" i="17"/>
  <c r="B290" i="17"/>
  <c r="B291" i="17"/>
  <c r="B263" i="17"/>
  <c r="B264" i="17"/>
  <c r="B265" i="17"/>
  <c r="B266" i="17"/>
  <c r="B267" i="17"/>
  <c r="B268" i="17"/>
  <c r="B269" i="17"/>
  <c r="B270" i="17"/>
  <c r="B271" i="17"/>
  <c r="B272" i="17"/>
  <c r="B273" i="17"/>
  <c r="B274" i="17"/>
  <c r="B275" i="17"/>
  <c r="B276" i="17"/>
  <c r="B277" i="17"/>
  <c r="B278" i="17"/>
  <c r="B279" i="17"/>
  <c r="B280" i="17"/>
  <c r="B281" i="17"/>
  <c r="B282" i="17"/>
  <c r="B283" i="17"/>
  <c r="I264" i="17"/>
  <c r="I265" i="17"/>
  <c r="I268" i="17"/>
  <c r="I269" i="17"/>
  <c r="I273" i="17"/>
  <c r="I274" i="17"/>
  <c r="I275" i="17"/>
  <c r="I276" i="17"/>
  <c r="I278" i="17"/>
  <c r="I279" i="17"/>
  <c r="I237" i="17"/>
  <c r="I238" i="17"/>
  <c r="I239" i="17"/>
  <c r="I241" i="17"/>
  <c r="I242" i="17"/>
  <c r="I244" i="17"/>
  <c r="I245" i="17"/>
  <c r="I246" i="17"/>
  <c r="I247" i="17"/>
  <c r="I248" i="17"/>
  <c r="I249" i="17"/>
  <c r="I251" i="17"/>
  <c r="I252" i="17"/>
  <c r="I253" i="17"/>
  <c r="I255" i="17"/>
  <c r="I256" i="17"/>
  <c r="I257" i="17"/>
  <c r="I258" i="17"/>
  <c r="I260" i="17"/>
  <c r="I261" i="17"/>
  <c r="I262" i="17"/>
  <c r="B237" i="17"/>
  <c r="B238" i="17"/>
  <c r="B239" i="17"/>
  <c r="B240" i="17"/>
  <c r="B241" i="17"/>
  <c r="B242" i="17"/>
  <c r="B243" i="17"/>
  <c r="B244" i="17"/>
  <c r="B245" i="17"/>
  <c r="B246" i="17"/>
  <c r="B247" i="17"/>
  <c r="B248" i="17"/>
  <c r="B249" i="17"/>
  <c r="B250" i="17"/>
  <c r="B251" i="17"/>
  <c r="B252" i="17"/>
  <c r="B253" i="17"/>
  <c r="B254" i="17"/>
  <c r="B255" i="17"/>
  <c r="B256" i="17"/>
  <c r="B257" i="17"/>
  <c r="B258" i="17"/>
  <c r="B259" i="17"/>
  <c r="B260" i="17"/>
  <c r="B261" i="17"/>
  <c r="B262" i="17"/>
  <c r="I219" i="17"/>
  <c r="B218" i="17"/>
  <c r="I233" i="17"/>
  <c r="I234" i="17"/>
  <c r="I235" i="17"/>
  <c r="I236" i="17"/>
  <c r="B233" i="17"/>
  <c r="B234" i="17"/>
  <c r="B235" i="17"/>
  <c r="B236" i="17"/>
  <c r="I205" i="17"/>
  <c r="I206" i="17"/>
  <c r="I207" i="17"/>
  <c r="I208" i="17"/>
  <c r="I209" i="17"/>
  <c r="I210" i="17"/>
  <c r="I211" i="17"/>
  <c r="I212" i="17"/>
  <c r="I213" i="17"/>
  <c r="I214" i="17"/>
  <c r="I215" i="17"/>
  <c r="I216" i="17"/>
  <c r="I217" i="17"/>
  <c r="I220" i="17"/>
  <c r="I221" i="17"/>
  <c r="I222" i="17"/>
  <c r="I223" i="17"/>
  <c r="I224" i="17"/>
  <c r="I226" i="17"/>
  <c r="I227" i="17"/>
  <c r="I228" i="17"/>
  <c r="I229" i="17"/>
  <c r="I230" i="17"/>
  <c r="I231" i="17"/>
  <c r="I232" i="17"/>
  <c r="B224" i="17"/>
  <c r="B225" i="17"/>
  <c r="B226" i="17"/>
  <c r="B227" i="17"/>
  <c r="B228" i="17"/>
  <c r="B229" i="17"/>
  <c r="B230" i="17"/>
  <c r="B231" i="17"/>
  <c r="B232" i="17"/>
  <c r="B205" i="17"/>
  <c r="B206" i="17"/>
  <c r="B207" i="17"/>
  <c r="B208" i="17"/>
  <c r="B209" i="17"/>
  <c r="B210" i="17"/>
  <c r="B211" i="17"/>
  <c r="B212" i="17"/>
  <c r="B213" i="17"/>
  <c r="B214" i="17"/>
  <c r="B215" i="17"/>
  <c r="B216" i="17"/>
  <c r="B217" i="17"/>
  <c r="B219" i="17"/>
  <c r="B220" i="17"/>
  <c r="B221" i="17"/>
  <c r="B222" i="17"/>
  <c r="B223" i="17"/>
  <c r="I189" i="17"/>
  <c r="I190" i="17"/>
  <c r="I191" i="17"/>
  <c r="I192" i="17"/>
  <c r="I193" i="17"/>
  <c r="I194" i="17"/>
  <c r="I195" i="17"/>
  <c r="I196" i="17"/>
  <c r="I197" i="17"/>
  <c r="I198" i="17"/>
  <c r="I199" i="17"/>
  <c r="I200" i="17"/>
  <c r="I201" i="17"/>
  <c r="I202" i="17"/>
  <c r="I203" i="17"/>
  <c r="I204" i="17"/>
  <c r="B189" i="17"/>
  <c r="B190" i="17"/>
  <c r="B191" i="17"/>
  <c r="B192" i="17"/>
  <c r="B193" i="17"/>
  <c r="B194" i="17"/>
  <c r="B195" i="17"/>
  <c r="B196" i="17"/>
  <c r="B197" i="17"/>
  <c r="B198" i="17"/>
  <c r="B199" i="17"/>
  <c r="B200" i="17"/>
  <c r="B201" i="17"/>
  <c r="B202" i="17"/>
  <c r="B203" i="17"/>
  <c r="B204" i="17"/>
  <c r="B73" i="32" l="1"/>
  <c r="B76" i="32"/>
  <c r="A5" i="32"/>
  <c r="A6" i="32" s="1"/>
  <c r="A7" i="32" s="1"/>
  <c r="A8" i="32" s="1"/>
  <c r="A9" i="32" s="1"/>
  <c r="A10" i="32" s="1"/>
  <c r="A11" i="32" s="1"/>
  <c r="A12" i="32" s="1"/>
  <c r="A13" i="32" s="1"/>
  <c r="A14" i="32" s="1"/>
  <c r="A15" i="32" s="1"/>
  <c r="A16" i="32" s="1"/>
  <c r="A17" i="32" s="1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A35" i="32" s="1"/>
  <c r="A36" i="32" s="1"/>
  <c r="A37" i="32" s="1"/>
  <c r="A38" i="32" s="1"/>
  <c r="A39" i="32" s="1"/>
  <c r="A40" i="32" s="1"/>
  <c r="A41" i="32" s="1"/>
  <c r="A42" i="32" s="1"/>
  <c r="A43" i="32" s="1"/>
  <c r="A44" i="32" s="1"/>
  <c r="A45" i="32" s="1"/>
  <c r="A46" i="32" s="1"/>
  <c r="A47" i="32" s="1"/>
  <c r="A48" i="32" s="1"/>
  <c r="A49" i="32" s="1"/>
  <c r="A50" i="32" s="1"/>
  <c r="A51" i="32" s="1"/>
  <c r="A52" i="32" s="1"/>
  <c r="A53" i="32" s="1"/>
  <c r="A54" i="32" s="1"/>
  <c r="A55" i="32" s="1"/>
  <c r="A56" i="32" s="1"/>
  <c r="B39" i="26"/>
  <c r="B38" i="26"/>
  <c r="B35" i="26"/>
  <c r="A14" i="26"/>
  <c r="A15" i="26" s="1"/>
  <c r="A16" i="26" s="1"/>
  <c r="A17" i="26"/>
  <c r="A18" i="26" s="1"/>
  <c r="A19" i="26" s="1"/>
  <c r="A20" i="26" s="1"/>
  <c r="A21" i="26"/>
  <c r="A22" i="26" s="1"/>
  <c r="A23" i="26" s="1"/>
  <c r="A24" i="26" s="1"/>
  <c r="A25" i="26" s="1"/>
  <c r="A26" i="26" s="1"/>
  <c r="A27" i="26" s="1"/>
  <c r="A15" i="25"/>
  <c r="A17" i="25"/>
  <c r="A18" i="25" s="1"/>
  <c r="A19" i="25" s="1"/>
  <c r="A20" i="25" s="1"/>
  <c r="A21" i="25" s="1"/>
  <c r="B32" i="25"/>
  <c r="B53" i="22"/>
  <c r="B50" i="22"/>
  <c r="A74" i="23"/>
  <c r="A75" i="23" s="1"/>
  <c r="A76" i="23" s="1"/>
  <c r="I2" i="17"/>
  <c r="I3" i="17"/>
  <c r="I4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68" i="17"/>
  <c r="I69" i="17"/>
  <c r="I70" i="17"/>
  <c r="I71" i="17"/>
  <c r="I72" i="17"/>
  <c r="I73" i="17"/>
  <c r="I74" i="17"/>
  <c r="I75" i="17"/>
  <c r="I76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92" i="17"/>
  <c r="I93" i="17"/>
  <c r="I94" i="17"/>
  <c r="I95" i="17"/>
  <c r="I96" i="17"/>
  <c r="I97" i="17"/>
  <c r="I98" i="17"/>
  <c r="I99" i="17"/>
  <c r="I100" i="17"/>
  <c r="I101" i="17"/>
  <c r="I102" i="17"/>
  <c r="I103" i="17"/>
  <c r="I104" i="17"/>
  <c r="I105" i="17"/>
  <c r="I106" i="17"/>
  <c r="I107" i="17"/>
  <c r="I108" i="17"/>
  <c r="I109" i="17"/>
  <c r="I110" i="17"/>
  <c r="I111" i="17"/>
  <c r="I112" i="17"/>
  <c r="I113" i="17"/>
  <c r="I114" i="17"/>
  <c r="I115" i="17"/>
  <c r="I116" i="17"/>
  <c r="I117" i="17"/>
  <c r="I118" i="17"/>
  <c r="I119" i="17"/>
  <c r="I120" i="17"/>
  <c r="I121" i="17"/>
  <c r="I122" i="17"/>
  <c r="I123" i="17"/>
  <c r="I124" i="17"/>
  <c r="I125" i="17"/>
  <c r="I126" i="17"/>
  <c r="I127" i="17"/>
  <c r="I128" i="17"/>
  <c r="I129" i="17"/>
  <c r="I130" i="17"/>
  <c r="I131" i="17"/>
  <c r="I132" i="17"/>
  <c r="I133" i="17"/>
  <c r="I134" i="17"/>
  <c r="I135" i="17"/>
  <c r="I136" i="17"/>
  <c r="I137" i="17"/>
  <c r="I138" i="17"/>
  <c r="I139" i="17"/>
  <c r="I140" i="17"/>
  <c r="I141" i="17"/>
  <c r="I142" i="17"/>
  <c r="I143" i="17"/>
  <c r="I144" i="17"/>
  <c r="I145" i="17"/>
  <c r="I146" i="17"/>
  <c r="I147" i="17"/>
  <c r="I148" i="17"/>
  <c r="I149" i="17"/>
  <c r="I150" i="17"/>
  <c r="I151" i="17"/>
  <c r="I152" i="17"/>
  <c r="I153" i="17"/>
  <c r="I154" i="17"/>
  <c r="I155" i="17"/>
  <c r="I156" i="17"/>
  <c r="I157" i="17"/>
  <c r="I158" i="17"/>
  <c r="I159" i="17"/>
  <c r="I160" i="17"/>
  <c r="I161" i="17"/>
  <c r="I162" i="17"/>
  <c r="I163" i="17"/>
  <c r="I164" i="17"/>
  <c r="I165" i="17"/>
  <c r="I166" i="17"/>
  <c r="I167" i="17"/>
  <c r="I168" i="17"/>
  <c r="I169" i="17"/>
  <c r="I170" i="17"/>
  <c r="I171" i="17"/>
  <c r="I172" i="17"/>
  <c r="I173" i="17"/>
  <c r="I174" i="17"/>
  <c r="I175" i="17"/>
  <c r="I176" i="17"/>
  <c r="I177" i="17"/>
  <c r="I178" i="17"/>
  <c r="I179" i="17"/>
  <c r="I180" i="17"/>
  <c r="I181" i="17"/>
  <c r="I182" i="17"/>
  <c r="I183" i="17"/>
  <c r="I184" i="17"/>
  <c r="I185" i="17"/>
  <c r="I186" i="17"/>
  <c r="I187" i="17"/>
  <c r="I188" i="17"/>
  <c r="B159" i="17"/>
  <c r="B160" i="17"/>
  <c r="B161" i="17"/>
  <c r="B162" i="17"/>
  <c r="B163" i="17"/>
  <c r="B164" i="17"/>
  <c r="B165" i="17"/>
  <c r="B166" i="17"/>
  <c r="B167" i="17"/>
  <c r="B168" i="17"/>
  <c r="B169" i="17"/>
  <c r="B170" i="17"/>
  <c r="B171" i="17"/>
  <c r="B172" i="17"/>
  <c r="B173" i="17"/>
  <c r="B174" i="17"/>
  <c r="B175" i="17"/>
  <c r="B176" i="17"/>
  <c r="B177" i="17"/>
  <c r="B178" i="17"/>
  <c r="B179" i="17"/>
  <c r="B180" i="17"/>
  <c r="B181" i="17"/>
  <c r="B182" i="17"/>
  <c r="B183" i="17"/>
  <c r="B184" i="17"/>
  <c r="B185" i="17"/>
  <c r="B186" i="17"/>
  <c r="B187" i="17"/>
  <c r="B188" i="17"/>
  <c r="A10" i="24" l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38" i="24" s="1"/>
  <c r="A39" i="24" s="1"/>
  <c r="A40" i="24" s="1"/>
  <c r="B158" i="17"/>
  <c r="B134" i="17"/>
  <c r="B135" i="17"/>
  <c r="B136" i="17"/>
  <c r="B137" i="17"/>
  <c r="B138" i="17"/>
  <c r="B139" i="17"/>
  <c r="B140" i="17"/>
  <c r="B141" i="17"/>
  <c r="B142" i="17"/>
  <c r="B143" i="17"/>
  <c r="B144" i="17"/>
  <c r="B145" i="17"/>
  <c r="B146" i="17"/>
  <c r="B147" i="17"/>
  <c r="B148" i="17"/>
  <c r="B149" i="17"/>
  <c r="B150" i="17"/>
  <c r="B151" i="17"/>
  <c r="B152" i="17"/>
  <c r="B153" i="17"/>
  <c r="B154" i="17"/>
  <c r="B155" i="17"/>
  <c r="B156" i="17"/>
  <c r="B157" i="17"/>
  <c r="B112" i="17"/>
  <c r="B113" i="17"/>
  <c r="B114" i="17"/>
  <c r="B115" i="17"/>
  <c r="B116" i="17"/>
  <c r="B117" i="17"/>
  <c r="B118" i="17"/>
  <c r="B119" i="17"/>
  <c r="B120" i="17"/>
  <c r="B121" i="17"/>
  <c r="B122" i="17"/>
  <c r="B123" i="17"/>
  <c r="B124" i="17"/>
  <c r="B125" i="17"/>
  <c r="B126" i="17"/>
  <c r="B127" i="17"/>
  <c r="B128" i="17"/>
  <c r="B129" i="17"/>
  <c r="B130" i="17"/>
  <c r="B131" i="17"/>
  <c r="B132" i="17"/>
  <c r="B133" i="17"/>
  <c r="B79" i="17" l="1"/>
  <c r="B80" i="17"/>
  <c r="B81" i="17"/>
  <c r="B82" i="17"/>
  <c r="B83" i="17"/>
  <c r="B84" i="17"/>
  <c r="B85" i="17"/>
  <c r="B86" i="17"/>
  <c r="B87" i="17"/>
  <c r="B88" i="17"/>
  <c r="B89" i="17"/>
  <c r="B90" i="17"/>
  <c r="B91" i="17"/>
  <c r="B92" i="17"/>
  <c r="B93" i="17"/>
  <c r="B94" i="17"/>
  <c r="B95" i="17"/>
  <c r="B96" i="17"/>
  <c r="B97" i="17"/>
  <c r="B98" i="17"/>
  <c r="B99" i="17"/>
  <c r="B100" i="17"/>
  <c r="B101" i="17"/>
  <c r="B102" i="17"/>
  <c r="B103" i="17"/>
  <c r="B104" i="17"/>
  <c r="B105" i="17"/>
  <c r="B106" i="17"/>
  <c r="B107" i="17"/>
  <c r="B108" i="17"/>
  <c r="B109" i="17"/>
  <c r="B110" i="17"/>
  <c r="B111" i="17"/>
  <c r="B62" i="17" l="1"/>
  <c r="B63" i="17"/>
  <c r="B64" i="17"/>
  <c r="B65" i="17"/>
  <c r="B66" i="17"/>
  <c r="B67" i="17"/>
  <c r="B68" i="17"/>
  <c r="B69" i="17"/>
  <c r="B70" i="17"/>
  <c r="B71" i="17"/>
  <c r="B72" i="17"/>
  <c r="B73" i="17"/>
  <c r="B74" i="17"/>
  <c r="B75" i="17"/>
  <c r="B76" i="17"/>
  <c r="B77" i="17"/>
  <c r="B78" i="17"/>
  <c r="B59" i="17" l="1"/>
  <c r="B60" i="17"/>
  <c r="B61" i="17"/>
  <c r="B52" i="17"/>
  <c r="B53" i="17"/>
  <c r="B54" i="17"/>
  <c r="B55" i="17"/>
  <c r="B56" i="17"/>
  <c r="B57" i="17"/>
  <c r="B58" i="17"/>
  <c r="B50" i="17" l="1"/>
  <c r="B51" i="17"/>
  <c r="B49" i="17" l="1"/>
  <c r="B48" i="17"/>
  <c r="B47" i="17"/>
  <c r="B46" i="17"/>
  <c r="B45" i="17"/>
  <c r="B44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 l="1"/>
  <c r="B7" i="17" l="1"/>
  <c r="B2" i="17" l="1"/>
  <c r="B3" i="17"/>
  <c r="B4" i="17"/>
  <c r="B5" i="17"/>
  <c r="B6" i="17"/>
  <c r="B8" i="17"/>
  <c r="A3" i="17"/>
  <c r="A4" i="17" s="1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tc={9CB857F4-8DF9-45F9-9F1B-F653EDDB123B}</author>
  </authors>
  <commentList>
    <comment ref="H15" authorId="0" shapeId="0" xr:uid="{9CB857F4-8DF9-45F9-9F1B-F653EDDB123B}">
      <text>
        <t>[Threaded comment]
Your version of Excel allows you to read this threaded comment; however, any edits to it will get removed if the file is opened in a newer version of Excel. Learn more: https://go.microsoft.com/fwlink/?linkid=870924
Comment:
    Este valor corresponde al aporte del municipio ya que, el valor del contrato es de $1'767.492.802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Maira Alejandra  Mendoza  Lizarazo</author>
  </authors>
  <commentList>
    <comment ref="H27" authorId="0" shapeId="0" xr:uid="{092D934C-54C6-449C-B37B-707FDF76948E}">
      <text>
        <r>
          <rPr>
            <sz val="11"/>
            <color theme="1"/>
            <rFont val="Arial"/>
            <family val="2"/>
          </rPr>
          <t>aporte de la alcaldia 128.000.000</t>
        </r>
      </text>
    </comment>
  </commentList>
</comments>
</file>

<file path=xl/sharedStrings.xml><?xml version="1.0" encoding="utf-8"?>
<sst xmlns="http://schemas.openxmlformats.org/spreadsheetml/2006/main" count="6846" uniqueCount="2813">
  <si>
    <t>VERIFICACION</t>
  </si>
  <si>
    <t>MARLEN</t>
  </si>
  <si>
    <t>MAYRA/SANDRA</t>
  </si>
  <si>
    <t>SIA OBSERVA</t>
  </si>
  <si>
    <t xml:space="preserve">CONTRATO </t>
  </si>
  <si>
    <t xml:space="preserve">F SUSCRIPCION </t>
  </si>
  <si>
    <t>VALOR INICIAL CONTRO</t>
  </si>
  <si>
    <t xml:space="preserve">VERIFICACION INICIO </t>
  </si>
  <si>
    <t xml:space="preserve">INICIO MARLEN </t>
  </si>
  <si>
    <t>F DE INICIO SECOP</t>
  </si>
  <si>
    <t>F FINAL SECOP</t>
  </si>
  <si>
    <t>OBSERVACION</t>
  </si>
  <si>
    <t>ABOGADO</t>
  </si>
  <si>
    <t>MC-041-2024</t>
  </si>
  <si>
    <t>OK VERIFICADO</t>
  </si>
  <si>
    <t>CO1.PCCNTR.7176981</t>
  </si>
  <si>
    <t>SASIE-011-2024</t>
  </si>
  <si>
    <t>CO1.PCCNTR.7177356</t>
  </si>
  <si>
    <t>SASIE-010-2024</t>
  </si>
  <si>
    <t>CO1.PCCNTR.7176604</t>
  </si>
  <si>
    <t>LP-010-2024</t>
  </si>
  <si>
    <t>CO1.PCCNTR.7180851</t>
  </si>
  <si>
    <t>CMA-008-2024</t>
  </si>
  <si>
    <t>CO1.PCCNTR.7180855</t>
  </si>
  <si>
    <t>CPS-1209-2024</t>
  </si>
  <si>
    <t>CO1.PCCNTR.7181820</t>
  </si>
  <si>
    <t xml:space="preserve">FALTA RP </t>
  </si>
  <si>
    <t>023-CV-2024</t>
  </si>
  <si>
    <t>NO SE RINDE CONTRATO EN CERO</t>
  </si>
  <si>
    <t>SECPO I</t>
  </si>
  <si>
    <t>FALTA INICIO-DESIGNACION SUPERVOR</t>
  </si>
  <si>
    <t>JHAON BARON</t>
  </si>
  <si>
    <t>ORDEN DE COMPRA</t>
  </si>
  <si>
    <t>JENNIFER ANAYA</t>
  </si>
  <si>
    <t>CPSP-002-2025</t>
  </si>
  <si>
    <t>CO1.PCCNTR.7192323</t>
  </si>
  <si>
    <t xml:space="preserve"> $ 79.283.333,00 </t>
  </si>
  <si>
    <t>OFICINA DE CONTRATACION</t>
  </si>
  <si>
    <t>CPSP-001-2025</t>
  </si>
  <si>
    <t>CO1.PCCNTR.7192340</t>
  </si>
  <si>
    <t xml:space="preserve"> $ 136.083.333,00 </t>
  </si>
  <si>
    <t>CPSP-011-2025</t>
  </si>
  <si>
    <t>CO1.PCCNTR.7192652</t>
  </si>
  <si>
    <t>CPSAG-005-2025</t>
  </si>
  <si>
    <t>CO1.PCCNTR.7192905</t>
  </si>
  <si>
    <t xml:space="preserve"> $ 59.166.667,00 </t>
  </si>
  <si>
    <t>CPSAG-013-2025</t>
  </si>
  <si>
    <t>CO1.PCCNTR.7192912</t>
  </si>
  <si>
    <t>CPSAG-009-2025</t>
  </si>
  <si>
    <t>CO1.PCCNTR.7192697</t>
  </si>
  <si>
    <t>CPSP-003-2025</t>
  </si>
  <si>
    <t>CO1.PCCNTR.7192371</t>
  </si>
  <si>
    <t xml:space="preserve"> $ 161.525.000,00 </t>
  </si>
  <si>
    <t>FALTA SOLICITUD DE CERTIFICADO DE INSUFICIENCIA PERSONAL</t>
  </si>
  <si>
    <t>ALEJANDRA MORA</t>
  </si>
  <si>
    <t>CPSP-014-2025</t>
  </si>
  <si>
    <t>CO1.PCCNTR.7192960</t>
  </si>
  <si>
    <t>CPSAG-010-2025</t>
  </si>
  <si>
    <t>CO1.PCCNTR.7193038</t>
  </si>
  <si>
    <t>CPSP-004-2025</t>
  </si>
  <si>
    <t>CO1.PCCNTR.7193210</t>
  </si>
  <si>
    <t xml:space="preserve"> $ 106.500.000,00 </t>
  </si>
  <si>
    <t>CPSAG-015-2025</t>
  </si>
  <si>
    <t>CO1.PCCNTR.7193324</t>
  </si>
  <si>
    <t xml:space="preserve">CPSP-006-2025 </t>
  </si>
  <si>
    <t>CO1.PCCNTR.7193348</t>
  </si>
  <si>
    <t xml:space="preserve"> $ 95.473.700,00 </t>
  </si>
  <si>
    <t>SECRETARIA GENERAL</t>
  </si>
  <si>
    <t>CPSP-012-2025</t>
  </si>
  <si>
    <t>CO1.PCCNTR.7193569</t>
  </si>
  <si>
    <t>CPSP-007-2025</t>
  </si>
  <si>
    <t>CO1.PCCNTR.7193397</t>
  </si>
  <si>
    <t>CPSP-016-2025</t>
  </si>
  <si>
    <t>CO1.PCCNTR.7193815</t>
  </si>
  <si>
    <t>CPSP-008-2025</t>
  </si>
  <si>
    <t>CO1.PCCNTR.7193834</t>
  </si>
  <si>
    <t xml:space="preserve"> $ 75.789.000,00 </t>
  </si>
  <si>
    <t>CPSAG-019-2025</t>
  </si>
  <si>
    <t>CO1.PCCNTR.7193482</t>
  </si>
  <si>
    <t xml:space="preserve"> $ 35.000.000,00 </t>
  </si>
  <si>
    <t>CPSAG-018-2025</t>
  </si>
  <si>
    <t>CO1.PCCNTR.7193297</t>
  </si>
  <si>
    <t xml:space="preserve"> $ 53.130.000,00 </t>
  </si>
  <si>
    <t>SECRETARIA GENERAL - Direccion de Funcion Publica</t>
  </si>
  <si>
    <t>CPSP-017-2024</t>
  </si>
  <si>
    <t>CO1.PCCNTR.7194112</t>
  </si>
  <si>
    <t xml:space="preserve"> $ 86.383.333,00 </t>
  </si>
  <si>
    <t>CPSP-020-2025</t>
  </si>
  <si>
    <t>CO1.PCCNTR.7196177</t>
  </si>
  <si>
    <t xml:space="preserve"> $ 47.333.325,00 </t>
  </si>
  <si>
    <t>CPSAG-027-2025</t>
  </si>
  <si>
    <t>CO1.PCCNTR.7197188</t>
  </si>
  <si>
    <t xml:space="preserve"> $ 37.529.100,00 </t>
  </si>
  <si>
    <t>SECRETARIA GENERAL - Direccion de Servicios Administrativos</t>
  </si>
  <si>
    <t>CPSAG-028-2025</t>
  </si>
  <si>
    <t>CO1.PCCNTR.7197507</t>
  </si>
  <si>
    <t>CPSAG-026-2025</t>
  </si>
  <si>
    <t>CO1.PCCNTR.7197176</t>
  </si>
  <si>
    <t>CPSAG-024-2025</t>
  </si>
  <si>
    <t>CO1.PCCNTR.7197148</t>
  </si>
  <si>
    <t>CPSAG-025-2024</t>
  </si>
  <si>
    <t>CO1.PCCNTR.7197353</t>
  </si>
  <si>
    <t>CPSAG-022-2025</t>
  </si>
  <si>
    <t>CO1.PCCNTR.7197310</t>
  </si>
  <si>
    <t>CPSAG-023-2025</t>
  </si>
  <si>
    <t>CO1.PCCNTR.7197333</t>
  </si>
  <si>
    <t>CPSAG-021-2025</t>
  </si>
  <si>
    <t>CO1.PCCNTR.7196684</t>
  </si>
  <si>
    <t>CPSAG-033-2025</t>
  </si>
  <si>
    <t>CO1.PCCNTR.7204058</t>
  </si>
  <si>
    <t>CPSAG-034-2025</t>
  </si>
  <si>
    <t>CO1.PCCNTR.7204083</t>
  </si>
  <si>
    <t>CPSAG-029-2025</t>
  </si>
  <si>
    <t>CO1.PCCNTR.7204415</t>
  </si>
  <si>
    <t>CPSAG-030-2025</t>
  </si>
  <si>
    <t>CO1.PCCNTR.7204445</t>
  </si>
  <si>
    <t>CPSAG-031-2025</t>
  </si>
  <si>
    <t>CO1.PCCNTR.7204450</t>
  </si>
  <si>
    <t>CPSAG-035-2025</t>
  </si>
  <si>
    <t>CO1.PCCNTR.7204718</t>
  </si>
  <si>
    <t>CPSAG-032-2025</t>
  </si>
  <si>
    <t>CO1.PCCNTR.7204826</t>
  </si>
  <si>
    <t xml:space="preserve"> $ 42.262.500,00 </t>
  </si>
  <si>
    <t>CPSP-036-2025</t>
  </si>
  <si>
    <t>CO1.PCCNTR.7207088</t>
  </si>
  <si>
    <t xml:space="preserve"> $ 63.000.000,00 </t>
  </si>
  <si>
    <t>SECRETARIA DE EDUCACION</t>
  </si>
  <si>
    <t>CPSP-038-2025</t>
  </si>
  <si>
    <t>CO1.PCCNTR.7209838</t>
  </si>
  <si>
    <t xml:space="preserve"> $ 40.000.000,00 </t>
  </si>
  <si>
    <t>SECRETARIA DE HACIENDA - Direccion de Tesoreria</t>
  </si>
  <si>
    <t>CPSP-037-2025</t>
  </si>
  <si>
    <t>CO1.PCCNTR.7210184</t>
  </si>
  <si>
    <t xml:space="preserve"> $ 60.632.000,00 </t>
  </si>
  <si>
    <t>SECRETARIA DE HACIENDA - Direccion Financiera</t>
  </si>
  <si>
    <t>CPSP-039-2025</t>
  </si>
  <si>
    <t>CO1.PCCNTR.7212424</t>
  </si>
  <si>
    <t xml:space="preserve"> $ 71.000.000,00 </t>
  </si>
  <si>
    <t>CPSP-040-2025</t>
  </si>
  <si>
    <t>CO1.PCCNTR.7212818</t>
  </si>
  <si>
    <t>CPSP-043-2025</t>
  </si>
  <si>
    <t>CO1.PCCNTR.7213996</t>
  </si>
  <si>
    <t xml:space="preserve"> $ 71.064.000,00 </t>
  </si>
  <si>
    <t>CPSP-042-2025</t>
  </si>
  <si>
    <t>CO1.PCCNTR.7214153</t>
  </si>
  <si>
    <t xml:space="preserve"> $ 184.800.000,00 </t>
  </si>
  <si>
    <t>OFICINA DE DEFENSA JUDICIAL</t>
  </si>
  <si>
    <t>CPSP-044-2025</t>
  </si>
  <si>
    <t>CO1.PCCNTR.7217205</t>
  </si>
  <si>
    <t xml:space="preserve"> $ 96.600.000,00 </t>
  </si>
  <si>
    <t>CPSP-047-2025</t>
  </si>
  <si>
    <t>CO1.PCCNTR.7217671</t>
  </si>
  <si>
    <t xml:space="preserve"> $ 60.631.200,00 </t>
  </si>
  <si>
    <t>SECRETARIA DE HACIENDA - Direccion de Rentas</t>
  </si>
  <si>
    <t>SOLICITUD DE CERTIFICADO DE INSUFICIENCIA PERSONAL</t>
  </si>
  <si>
    <t>CPSAG-046-2025</t>
  </si>
  <si>
    <t>CO1.PCCNTR.7217844</t>
  </si>
  <si>
    <t xml:space="preserve"> $ 32.400.000,00 </t>
  </si>
  <si>
    <t>CPSP-045-2025</t>
  </si>
  <si>
    <t>CO1.PCCNTR.7217857</t>
  </si>
  <si>
    <t xml:space="preserve"> $ 47.880.000,00 </t>
  </si>
  <si>
    <t>CT-INTERADMINISTRATIVO-041-2025</t>
  </si>
  <si>
    <t>CO1.PCCNTR.7216442</t>
  </si>
  <si>
    <t xml:space="preserve"> $ 68.960.500,00 </t>
  </si>
  <si>
    <t>OFICINA DE TECNOLOGIAS DE LA INFORMACION Y LAS COMUNICACIONES, TIC</t>
  </si>
  <si>
    <t>CT-INTERADMINISTRATIVO-048-2025</t>
  </si>
  <si>
    <t>CO1.PCCNTR.7220826</t>
  </si>
  <si>
    <t xml:space="preserve"> $ 402.793.300,00 </t>
  </si>
  <si>
    <t>CPSP-049-2025</t>
  </si>
  <si>
    <t>CO1.PCCNTR.7220082</t>
  </si>
  <si>
    <t>JENNIFER AMAYA</t>
  </si>
  <si>
    <t>CPSP-050-2025</t>
  </si>
  <si>
    <t>CO1.PCCNTR.7228854</t>
  </si>
  <si>
    <t xml:space="preserve"> $ 72.450.000,00 </t>
  </si>
  <si>
    <t>SECRETARIA PARA EL DESARROLLO ECONOMICO - Direccion de Desarrollo Agropecuario y Empresarial</t>
  </si>
  <si>
    <t>CPSAG-051-2025</t>
  </si>
  <si>
    <t>CO1.PCCNTR.7228890</t>
  </si>
  <si>
    <t>SECRETARIA DE DESARROLLO SOCIAL - Direccion de Accion Social</t>
  </si>
  <si>
    <t>CPSP-058-2025</t>
  </si>
  <si>
    <t>CO1.PCCNTR.7230566</t>
  </si>
  <si>
    <t xml:space="preserve"> $ 61.425.000,00 </t>
  </si>
  <si>
    <t>SECRETARIA DE PLANEACION - Direccion de Planificacion del Desarrollo</t>
  </si>
  <si>
    <t>CPSP-059-2025</t>
  </si>
  <si>
    <t>CO1.PCCNTR.7230825</t>
  </si>
  <si>
    <t>CPSP-060-2025</t>
  </si>
  <si>
    <t>CO1.PCCNTR.7231358</t>
  </si>
  <si>
    <t xml:space="preserve"> $ 42.642.000,00 </t>
  </si>
  <si>
    <t>CPSP-053-2025</t>
  </si>
  <si>
    <t>CO1.PCCNTR.7231092</t>
  </si>
  <si>
    <t xml:space="preserve"> $ 67.200.000,00 </t>
  </si>
  <si>
    <t>CPSP-052-2025</t>
  </si>
  <si>
    <t>CO1.PCCNTR.7231061</t>
  </si>
  <si>
    <t xml:space="preserve"> $ 42.000.000,00 </t>
  </si>
  <si>
    <t>CPSP-055-2025</t>
  </si>
  <si>
    <t>CO1.PCCNTR.7230358</t>
  </si>
  <si>
    <t xml:space="preserve"> $ 56.200.000,00 </t>
  </si>
  <si>
    <t>SECRETARIA DE HACIENDA</t>
  </si>
  <si>
    <t>CPSP-061-2025</t>
  </si>
  <si>
    <t>CO1.PCCNTR.7231657</t>
  </si>
  <si>
    <t xml:space="preserve"> $ 79.947.000,00 </t>
  </si>
  <si>
    <t>CPSP-067-2025</t>
  </si>
  <si>
    <t>CO1.PCCNTR.7232712</t>
  </si>
  <si>
    <t>CPSP-066-2025</t>
  </si>
  <si>
    <t>CO1.PCCNTR.7232260</t>
  </si>
  <si>
    <t>CPSAG-072-2025</t>
  </si>
  <si>
    <t>CO1.PCCNTR.7232720</t>
  </si>
  <si>
    <t xml:space="preserve"> $ 31.080.000,00 </t>
  </si>
  <si>
    <t>CPSP-071-2025</t>
  </si>
  <si>
    <t>CO1.PCCNTR.7232581</t>
  </si>
  <si>
    <t>CPSP-056-2025</t>
  </si>
  <si>
    <t>CO1.PCCNTR.7231612</t>
  </si>
  <si>
    <t>CPSP-057-2025</t>
  </si>
  <si>
    <t>CO1.PCCNTR.7232231</t>
  </si>
  <si>
    <t>CPSP-068-2025</t>
  </si>
  <si>
    <t>CO1.PCCNTR.7233036</t>
  </si>
  <si>
    <t>CPSAG-069-2025</t>
  </si>
  <si>
    <t>CO1.PCCNTR.7233062</t>
  </si>
  <si>
    <t xml:space="preserve"> $ 35.305.200,00 </t>
  </si>
  <si>
    <t>CPSAG-074-2025</t>
  </si>
  <si>
    <t>CO1.PCCNTR.7233356</t>
  </si>
  <si>
    <t>CPSP-054-2025</t>
  </si>
  <si>
    <t>CO1.PCCNTR.7232057</t>
  </si>
  <si>
    <t>CPSAG-070-2025</t>
  </si>
  <si>
    <t>CO1.PCCNTR.7233093</t>
  </si>
  <si>
    <t xml:space="preserve"> $ 26.112.000,00 </t>
  </si>
  <si>
    <t>FALTA  SOPORTES IDONEIDAD - ANEXO CONTRATO</t>
  </si>
  <si>
    <t>NATALY GONZALEZ</t>
  </si>
  <si>
    <t>CPSP-062-2025</t>
  </si>
  <si>
    <t>CO1.PCCNTR.7234011</t>
  </si>
  <si>
    <t xml:space="preserve"> $ 54.337.500,00 </t>
  </si>
  <si>
    <t>CPSP-063-2025</t>
  </si>
  <si>
    <t>CO1.PCCNTR.7234045</t>
  </si>
  <si>
    <t>CPSP-075-2025</t>
  </si>
  <si>
    <t>CO1.PCCNTR.7233796</t>
  </si>
  <si>
    <t>CPSAG-064-2025</t>
  </si>
  <si>
    <t>CO1.PCCNTR.7234502</t>
  </si>
  <si>
    <t xml:space="preserve"> $ 48.510.000,00 </t>
  </si>
  <si>
    <t>OFICINA ASESORA DE COMUNICACION, PRENSA Y PROTOCOLO</t>
  </si>
  <si>
    <t>CPSAG-065-2025</t>
  </si>
  <si>
    <t>CO1.PCCNTR.7234515</t>
  </si>
  <si>
    <t xml:space="preserve"> $ 43.890.000,00 </t>
  </si>
  <si>
    <t>FALTA RUT</t>
  </si>
  <si>
    <t>JENIFER TATIANA AMAYA</t>
  </si>
  <si>
    <t>076-2025</t>
  </si>
  <si>
    <t>CO1.PCCNTR.7236027</t>
  </si>
  <si>
    <t xml:space="preserve"> $ 48.554.000,00 </t>
  </si>
  <si>
    <t>CPSP-102-2025</t>
  </si>
  <si>
    <t>CO1.PCCNTR.7238144</t>
  </si>
  <si>
    <t>087-2025</t>
  </si>
  <si>
    <t>CO1.PCCNTR.7237597</t>
  </si>
  <si>
    <t xml:space="preserve"> $ 61.215.000,00 </t>
  </si>
  <si>
    <t>077-2025</t>
  </si>
  <si>
    <t>CO1.PCCNTR.7236684</t>
  </si>
  <si>
    <t xml:space="preserve"> $ 49.665.000,00 </t>
  </si>
  <si>
    <t>CPSP-094-2025</t>
  </si>
  <si>
    <t>CO1.PCCNTR.7238713</t>
  </si>
  <si>
    <t>CPS-088-2025</t>
  </si>
  <si>
    <t>CO1.PCCNTR.7238551</t>
  </si>
  <si>
    <t xml:space="preserve"> $ 52.500.000,00 </t>
  </si>
  <si>
    <t>SECRETARIA DE MEDIO AMBIENTE</t>
  </si>
  <si>
    <t>CPSAG-095-2025</t>
  </si>
  <si>
    <t>CO1.PCCNTR.7238766</t>
  </si>
  <si>
    <t xml:space="preserve"> $ 25.872.000,00 </t>
  </si>
  <si>
    <t>CPS-089-2025</t>
  </si>
  <si>
    <t>CO1.PCCNTR.7238847</t>
  </si>
  <si>
    <t xml:space="preserve"> $ 60.950.000,00 </t>
  </si>
  <si>
    <t>CPSAG-101-2025</t>
  </si>
  <si>
    <t>CO1.PCCNTR.7238417</t>
  </si>
  <si>
    <t xml:space="preserve"> $ 44.352.000,00 </t>
  </si>
  <si>
    <t>CPSP-103-2025</t>
  </si>
  <si>
    <t>CO1.PCCNTR.7239420</t>
  </si>
  <si>
    <t xml:space="preserve"> $ 57.750.000,00 </t>
  </si>
  <si>
    <t>CPSP-090-2025</t>
  </si>
  <si>
    <t>CO1.PCCNTR.7239413</t>
  </si>
  <si>
    <t xml:space="preserve"> $ 37.909.200,00 </t>
  </si>
  <si>
    <t>CPSAG-097-2025</t>
  </si>
  <si>
    <t>CO1.PCCNTR.7239613</t>
  </si>
  <si>
    <t>CPSAG-096-2025</t>
  </si>
  <si>
    <t>CO1.PCCNTR.7239326</t>
  </si>
  <si>
    <t xml:space="preserve"> $ 36.080.000,00 </t>
  </si>
  <si>
    <t>CPSP-091-2025</t>
  </si>
  <si>
    <t>CO1.PCCNTR.7239492</t>
  </si>
  <si>
    <t>CPSAG-082-2025</t>
  </si>
  <si>
    <t>CO1.PCCNTR.7239631</t>
  </si>
  <si>
    <t xml:space="preserve"> $ 29.376.000,00 </t>
  </si>
  <si>
    <t>SECRETARIA DE PLANEACION - Direccion de Urbanismo</t>
  </si>
  <si>
    <t>CPSAG-099-2025</t>
  </si>
  <si>
    <t>CO1.PCCNTR.7239688</t>
  </si>
  <si>
    <t>CPSAG-098-2025</t>
  </si>
  <si>
    <t>CO1.PCCNTR.7239630</t>
  </si>
  <si>
    <t>CPSP-104-2025</t>
  </si>
  <si>
    <t>CO1.PCCNTR.7239994</t>
  </si>
  <si>
    <t xml:space="preserve"> $ 68.800.000,00 </t>
  </si>
  <si>
    <t>CPSP-105-2025</t>
  </si>
  <si>
    <t>CO1.PCCNTR.7239859</t>
  </si>
  <si>
    <t xml:space="preserve"> $ 77.000.000,00 </t>
  </si>
  <si>
    <t>CPSAG-078-2025</t>
  </si>
  <si>
    <t>CO1.PCCNTR.7240181</t>
  </si>
  <si>
    <t>CPSAG-073-2025</t>
  </si>
  <si>
    <t>CO1.PCCNTR.7240174</t>
  </si>
  <si>
    <t>FALTA CERTIFICACION DE IDONEIDAD Y EXPERIENCIA</t>
  </si>
  <si>
    <t>NATALIA ANDREA ACOSTA</t>
  </si>
  <si>
    <t>CPSAG-100-2025</t>
  </si>
  <si>
    <t>CO1.PCCNTR.7240148</t>
  </si>
  <si>
    <t>CPSP-084-2025</t>
  </si>
  <si>
    <t>CO1.PCCNTR.7240531</t>
  </si>
  <si>
    <t xml:space="preserve"> $ 50.085.000,00 </t>
  </si>
  <si>
    <t>CPSAG-086-2025</t>
  </si>
  <si>
    <t>CO1.PCCNTR.7240546</t>
  </si>
  <si>
    <t>CPSAG-079-2025</t>
  </si>
  <si>
    <t>CO1.PCCNTR.7240594</t>
  </si>
  <si>
    <t>2025-15-10</t>
  </si>
  <si>
    <t>CPSAG-080-2025</t>
  </si>
  <si>
    <t>CO1.PCCNTR.7241241</t>
  </si>
  <si>
    <t>CPSP-085-2025</t>
  </si>
  <si>
    <t>CO1.PCCNTR.7240566</t>
  </si>
  <si>
    <t>CPSAG-083-2025</t>
  </si>
  <si>
    <t>CO1.PCCNTR.7240140</t>
  </si>
  <si>
    <t>CPSAG-081-2025</t>
  </si>
  <si>
    <t>CO1.PCCNTR.7241219</t>
  </si>
  <si>
    <t>CPSP-115-2025</t>
  </si>
  <si>
    <t>CO1.PCCNTR.7244967</t>
  </si>
  <si>
    <t>CPSP-114-2025</t>
  </si>
  <si>
    <t>CO1.PCCNTR.7244948</t>
  </si>
  <si>
    <t xml:space="preserve"> $ 52.000.000,00 </t>
  </si>
  <si>
    <t>2025-16-09</t>
  </si>
  <si>
    <t>CPSP-111-2025</t>
  </si>
  <si>
    <t>CO1.PCCNTR.7244381</t>
  </si>
  <si>
    <t xml:space="preserve"> $ 48.667.500,00 </t>
  </si>
  <si>
    <t>SECRETARIA DE PLANEACION - Direccion de Ordenamiento Territorial y Plusvalia</t>
  </si>
  <si>
    <t>CPSP-110-2025</t>
  </si>
  <si>
    <t>CO1.PCCNTR.7244339</t>
  </si>
  <si>
    <t xml:space="preserve"> $ 70.875.000,00 </t>
  </si>
  <si>
    <t>CPSP-092-2025</t>
  </si>
  <si>
    <t>CO1.PCCNTR.7247512</t>
  </si>
  <si>
    <t>CPSP-113-2025</t>
  </si>
  <si>
    <t>CO1.PCCNTR.7244923</t>
  </si>
  <si>
    <t xml:space="preserve"> $ 44.520.000,00 </t>
  </si>
  <si>
    <t>CPSAG-116-2025</t>
  </si>
  <si>
    <t>CO1.PCCNTR.7247006</t>
  </si>
  <si>
    <t xml:space="preserve"> $ 33.098.625,00 </t>
  </si>
  <si>
    <t>PCSAG-112-2025</t>
  </si>
  <si>
    <t>CO1.PCCNTR.7247043</t>
  </si>
  <si>
    <t xml:space="preserve"> $ 28.560.000,00 </t>
  </si>
  <si>
    <t>CPSP-118-2025</t>
  </si>
  <si>
    <t>CO1.PCCNTR.7248658</t>
  </si>
  <si>
    <t>CPSP-117-2025</t>
  </si>
  <si>
    <t>CO1.PCCNTR.7248123</t>
  </si>
  <si>
    <t>CPSAG-120-2025</t>
  </si>
  <si>
    <t>CO1.PCCNTR.7248158</t>
  </si>
  <si>
    <t xml:space="preserve"> $ 32.256.000,00 </t>
  </si>
  <si>
    <t>CPSP-109-2025</t>
  </si>
  <si>
    <t>CO1.PCCNTR.7248820</t>
  </si>
  <si>
    <t xml:space="preserve"> $ 84.352.500,00 </t>
  </si>
  <si>
    <t>SECRETARIA DE PLANEACION</t>
  </si>
  <si>
    <t>CPS-093-2025</t>
  </si>
  <si>
    <t>CO1.PCCNTR.7248968</t>
  </si>
  <si>
    <t>FALTA  SOLICITUD INEXISTENCIA DE PERSONAL</t>
  </si>
  <si>
    <t>CPSP-121-2025</t>
  </si>
  <si>
    <t>CO1.PCCNTR.7248073</t>
  </si>
  <si>
    <t xml:space="preserve"> $ 50.000.000,00 </t>
  </si>
  <si>
    <t>CPSP-119-2025</t>
  </si>
  <si>
    <t>CO1.PCCNTR.7249002</t>
  </si>
  <si>
    <t>CPSP-123-2025</t>
  </si>
  <si>
    <t>CO1.PCCNTR.7249072</t>
  </si>
  <si>
    <t xml:space="preserve"> $ 68.040.000,00 </t>
  </si>
  <si>
    <t>CPSP-122-2025</t>
  </si>
  <si>
    <t>CO1.PCCNTR.7249330</t>
  </si>
  <si>
    <t>CPSP-124-2025</t>
  </si>
  <si>
    <t>CO1.PCCNTR.7251064</t>
  </si>
  <si>
    <t xml:space="preserve"> $ 69.300.000,00 </t>
  </si>
  <si>
    <t>CPSP-132-2025</t>
  </si>
  <si>
    <t>CO1.PCCNTR.7251850</t>
  </si>
  <si>
    <t xml:space="preserve"> $ 71.379.000,00 </t>
  </si>
  <si>
    <t>CPSP-131-2025</t>
  </si>
  <si>
    <t>CO1.PCCNTR.7251846</t>
  </si>
  <si>
    <t xml:space="preserve"> $ 83.367.900,00 </t>
  </si>
  <si>
    <t>CPSP-129-2025</t>
  </si>
  <si>
    <t>CO1.PCCNTR.7251820</t>
  </si>
  <si>
    <t xml:space="preserve"> $ 98.175.000,00 </t>
  </si>
  <si>
    <t>CPSP-107-2025</t>
  </si>
  <si>
    <t>CO1.PCCNTR.7251082</t>
  </si>
  <si>
    <t>FALTA SOLICITUD INEXISTENCIA DE PERSONAL</t>
  </si>
  <si>
    <t>CPSAG-135-2025</t>
  </si>
  <si>
    <t>CO1.PCCNTR.7253340</t>
  </si>
  <si>
    <t>CPSAG-134-2025</t>
  </si>
  <si>
    <t>CO1.PCCNTR.7251645</t>
  </si>
  <si>
    <t xml:space="preserve"> $ 33.105.000,00 </t>
  </si>
  <si>
    <t>SECRETARIA DE PLANEACION - Direccion de Sistemas de Informacion y Estadistica</t>
  </si>
  <si>
    <t>CPSP-130-2025</t>
  </si>
  <si>
    <t>CO1.PCCNTR.7251824</t>
  </si>
  <si>
    <t xml:space="preserve"> $ 57.000.000,00 </t>
  </si>
  <si>
    <t>CPSP-128-2015</t>
  </si>
  <si>
    <t>CO1.PCCNTR.7251570</t>
  </si>
  <si>
    <t xml:space="preserve"> $ 35.535.000,00 </t>
  </si>
  <si>
    <t>CPSP-127-2015</t>
  </si>
  <si>
    <t>CO1.PCCNTR.7251689</t>
  </si>
  <si>
    <t xml:space="preserve"> $ 52.118.000,00 </t>
  </si>
  <si>
    <t>CPSP-125-2025</t>
  </si>
  <si>
    <t>CO1.PCCNTR.7251666</t>
  </si>
  <si>
    <t>$ 52.500.000,00</t>
  </si>
  <si>
    <t>CPSP-126-2025</t>
  </si>
  <si>
    <t>CO1.PCCNTR.7251678</t>
  </si>
  <si>
    <t>CPSP-138-2025</t>
  </si>
  <si>
    <t>CO1.PCCNTR.7254097</t>
  </si>
  <si>
    <t>CPSP-106-2025</t>
  </si>
  <si>
    <t>CO1.PCCNTR.7253548</t>
  </si>
  <si>
    <t>CPSP-136-2025</t>
  </si>
  <si>
    <t>CO1.PCCNTR.7254613</t>
  </si>
  <si>
    <t>CPSP-140-2025</t>
  </si>
  <si>
    <t>CO1.PCCNTR.7254858</t>
  </si>
  <si>
    <t xml:space="preserve"> $ 88.000.000,00 </t>
  </si>
  <si>
    <t>CPSP-139-2025</t>
  </si>
  <si>
    <t>CO1.PCCNTR.7254724</t>
  </si>
  <si>
    <t xml:space="preserve"> $ 47.250.000,00 </t>
  </si>
  <si>
    <t>CPSAG-141-2025</t>
  </si>
  <si>
    <t>CO1.PCCNTR.7255708</t>
  </si>
  <si>
    <t>CPSP-144-2025</t>
  </si>
  <si>
    <t>CO1.PCCNTR.7256432</t>
  </si>
  <si>
    <t>CPSP-137-2025</t>
  </si>
  <si>
    <t>CO1.PCCNTR.7254778</t>
  </si>
  <si>
    <t>CPSAG-143-2025</t>
  </si>
  <si>
    <t>CO1.PCCNTR.7257744</t>
  </si>
  <si>
    <t xml:space="preserve"> $ 44.100.000,00 </t>
  </si>
  <si>
    <t>CPSP-142-2025</t>
  </si>
  <si>
    <t>CO1.PCCNTR.7257049</t>
  </si>
  <si>
    <t xml:space="preserve"> $ 252.000.000,00 </t>
  </si>
  <si>
    <t>CPSAG-146-2025</t>
  </si>
  <si>
    <t>CO1.PCCNTR.7256676</t>
  </si>
  <si>
    <t xml:space="preserve"> $ 34.944.000,00 </t>
  </si>
  <si>
    <t>SECRETARIA DE DESARROLLO SOCIAL - Direccion de Cultura</t>
  </si>
  <si>
    <t>CPSP-152-2025</t>
  </si>
  <si>
    <t>CO1.PCCNTR.7258929</t>
  </si>
  <si>
    <t xml:space="preserve"> $ 50.400.000,00 </t>
  </si>
  <si>
    <t>CPSP-145-2025</t>
  </si>
  <si>
    <t>CO1.PCCNTR.7257905</t>
  </si>
  <si>
    <t>SECRETARIA GENERAL - Direccion de Control Interno Disciplinario</t>
  </si>
  <si>
    <t>CPSAG-151-2025</t>
  </si>
  <si>
    <t>CO1.PCCNTR.7258249</t>
  </si>
  <si>
    <t>CPSP-148-2025</t>
  </si>
  <si>
    <t>CO1.PCCNTR.7258105</t>
  </si>
  <si>
    <t xml:space="preserve"> $ 68.586.500,00 </t>
  </si>
  <si>
    <t>FALTA  RP -ARL</t>
  </si>
  <si>
    <t>CPSAG-147-2025</t>
  </si>
  <si>
    <t>CO1.PCCNTR.7258575</t>
  </si>
  <si>
    <t>CPSP-108-2025</t>
  </si>
  <si>
    <t>CO1.PCCNTR.7251089</t>
  </si>
  <si>
    <t xml:space="preserve"> $ 66.412.500,00 </t>
  </si>
  <si>
    <t>FALTA CDP -SOLICITUD DE INEXISTENCIA DE PERSONAL</t>
  </si>
  <si>
    <t>CPSP-149-2025</t>
  </si>
  <si>
    <t>CO1.PCCNTR.7259008</t>
  </si>
  <si>
    <t xml:space="preserve"> $ 60.375.000,00 </t>
  </si>
  <si>
    <t>CPSP-150-2025</t>
  </si>
  <si>
    <t>CO1.PCCNTR.7258612</t>
  </si>
  <si>
    <t xml:space="preserve"> $ 102.637.500,00 </t>
  </si>
  <si>
    <t>CPSP-153-2025</t>
  </si>
  <si>
    <t>CO1.PCCNTR.7262968</t>
  </si>
  <si>
    <t xml:space="preserve"> $ 41.737.500,00 </t>
  </si>
  <si>
    <t>CPSAG-154-2025</t>
  </si>
  <si>
    <t>CO1.PCCNTR.7263626</t>
  </si>
  <si>
    <t xml:space="preserve"> $ 32.004.000,00 </t>
  </si>
  <si>
    <t>CPSP-165-2025</t>
  </si>
  <si>
    <t xml:space="preserve">CO1.PCCNTR.7265869	</t>
  </si>
  <si>
    <t xml:space="preserve"> $ 40.546.800,00 </t>
  </si>
  <si>
    <t>CPSP-156-2025</t>
  </si>
  <si>
    <t>CO1.PCCNTR.7264532</t>
  </si>
  <si>
    <t xml:space="preserve"> $ 56.000.000,00 </t>
  </si>
  <si>
    <t>CPSAG-167-2025</t>
  </si>
  <si>
    <t>CO1.PCCNTR.7267213</t>
  </si>
  <si>
    <t>CPSP-166-2025</t>
  </si>
  <si>
    <t>CO1.PCCNTR.7266813</t>
  </si>
  <si>
    <t xml:space="preserve"> $ 49.500.000,00 </t>
  </si>
  <si>
    <t>CPSAG-168-2025</t>
  </si>
  <si>
    <t>CO1.PCCNTR.7267240</t>
  </si>
  <si>
    <t xml:space="preserve"> $ 31.920.000,00 </t>
  </si>
  <si>
    <t>CPSAG-164-2025</t>
  </si>
  <si>
    <t>CO1.PCCNTR.7266901</t>
  </si>
  <si>
    <t>$31.080.000,00</t>
  </si>
  <si>
    <t>CPSAG-179-2025</t>
  </si>
  <si>
    <t>CO1.PCCNTR.7267626</t>
  </si>
  <si>
    <t>$32.004.000,00</t>
  </si>
  <si>
    <t>CPSAG-155-2025</t>
  </si>
  <si>
    <t>CO1.PCCNTR.7264890</t>
  </si>
  <si>
    <t>$25.200.000,00</t>
  </si>
  <si>
    <t>CPSAG-183-2025</t>
  </si>
  <si>
    <t>CO1.PCCNTR.7269824</t>
  </si>
  <si>
    <t xml:space="preserve"> $ 35.280.000,00 </t>
  </si>
  <si>
    <t>CPSP-172-2025</t>
  </si>
  <si>
    <t>CO1.PCCNTR.7270008</t>
  </si>
  <si>
    <t>$57.700.000,00</t>
  </si>
  <si>
    <t>CPSP-185-2025</t>
  </si>
  <si>
    <t>CO1.PCCNTR.7270786</t>
  </si>
  <si>
    <t xml:space="preserve"> $ 63.945.000,00 </t>
  </si>
  <si>
    <t>CPSP-173-2025</t>
  </si>
  <si>
    <t>CO1.PCCNTR.7270560</t>
  </si>
  <si>
    <t>$47.250.000,00</t>
  </si>
  <si>
    <t>FALTA -DESIGNACION DE SUPERVISION</t>
  </si>
  <si>
    <t>SERGIO IVAN CHACON</t>
  </si>
  <si>
    <t>CPSP-182-2025</t>
  </si>
  <si>
    <t>CO1.PCCNTR.7269910</t>
  </si>
  <si>
    <t>CPSP-181-2025</t>
  </si>
  <si>
    <t>CO1.PCCNTR.7269502</t>
  </si>
  <si>
    <t>CPSAG-186-2025</t>
  </si>
  <si>
    <t>CO1.PCCNTR.7270818</t>
  </si>
  <si>
    <t xml:space="preserve"> $ 43.144.000,00 </t>
  </si>
  <si>
    <t>CPSP-170-2025</t>
  </si>
  <si>
    <t>CO1.PCCNTR.7269106</t>
  </si>
  <si>
    <t>CPSP-169-2025</t>
  </si>
  <si>
    <t>CO1.PCCNTR.7267985</t>
  </si>
  <si>
    <t>CPSP-171-2025</t>
  </si>
  <si>
    <t>CO1.PCCNTR.7269191</t>
  </si>
  <si>
    <t>CPSP-157-2025</t>
  </si>
  <si>
    <t>CO1.PCCNTR.7270635</t>
  </si>
  <si>
    <t>CPSAG-176-2025</t>
  </si>
  <si>
    <t>CO1.PCCNTR.7271461</t>
  </si>
  <si>
    <t>$43.155.000,00</t>
  </si>
  <si>
    <t>CPSP-174-2025</t>
  </si>
  <si>
    <t>CO1.PCCNTR.7272765</t>
  </si>
  <si>
    <t>CPSP-184-2025</t>
  </si>
  <si>
    <t>CO1.PCCNTR.7271258</t>
  </si>
  <si>
    <t>CPSAG-161-2025</t>
  </si>
  <si>
    <t>CO1.PCCNTR.7270161</t>
  </si>
  <si>
    <t xml:space="preserve"> $ 24.480.000,00 </t>
  </si>
  <si>
    <t>CPSP-159-2025</t>
  </si>
  <si>
    <t>CO1.PCCNTR.7272541</t>
  </si>
  <si>
    <t>SECRETARIA DE PLANEACION - Direccion de Servicios Publicos</t>
  </si>
  <si>
    <t>CPSAG-187-2025</t>
  </si>
  <si>
    <t>CO1.PCCNTR.7273232</t>
  </si>
  <si>
    <t>$28.963.200,00</t>
  </si>
  <si>
    <t>CPSP-175-2025</t>
  </si>
  <si>
    <t>CO1.PCCNTR.7273139</t>
  </si>
  <si>
    <t>CPSP-0158-2025</t>
  </si>
  <si>
    <t>CO1.PCCNTR.7283211</t>
  </si>
  <si>
    <t>$ 35.535.000,00</t>
  </si>
  <si>
    <t>MONICA NARANJO/ SERGIO IVAN CHACHON</t>
  </si>
  <si>
    <t>CPSP-198-2025</t>
  </si>
  <si>
    <t>CO1.PCCNTR.7283614</t>
  </si>
  <si>
    <t xml:space="preserve"> $63.997.500,00</t>
  </si>
  <si>
    <t>CPSP-189-2025</t>
  </si>
  <si>
    <t>CO1.PCCNTR.7282394</t>
  </si>
  <si>
    <t xml:space="preserve"> $184.800.000,00</t>
  </si>
  <si>
    <t>CPSP-201-2025</t>
  </si>
  <si>
    <t>CO1.PCCNTR.7283897</t>
  </si>
  <si>
    <t xml:space="preserve"> $63.000.000,00</t>
  </si>
  <si>
    <t>CPSAG-194-2025</t>
  </si>
  <si>
    <t>CO1.PCCNTR.7284252</t>
  </si>
  <si>
    <t xml:space="preserve"> $32.994.000,00</t>
  </si>
  <si>
    <t>SECRETARIA GENERAL - Direccion Centro de Atencion al Ciudadano</t>
  </si>
  <si>
    <t>CPSP-197-2025</t>
  </si>
  <si>
    <t>CO1.PCCNTR.7284853</t>
  </si>
  <si>
    <t xml:space="preserve"> $68.040.000,00</t>
  </si>
  <si>
    <t>CPSAG-203-2025</t>
  </si>
  <si>
    <t>CO1.PCCNTR.7285203</t>
  </si>
  <si>
    <t xml:space="preserve"> $41.910.000,00</t>
  </si>
  <si>
    <t>CPSP-202-2025</t>
  </si>
  <si>
    <t>CO1.PCCNTR.7284231</t>
  </si>
  <si>
    <t xml:space="preserve"> $57.750.000,00</t>
  </si>
  <si>
    <t>CPSP-209-2025</t>
  </si>
  <si>
    <t>CO1.PCCNTR.7285682</t>
  </si>
  <si>
    <t>$52.000.000,00</t>
  </si>
  <si>
    <t>SECRETARIA DE GOBIERNO</t>
  </si>
  <si>
    <t>CPSP-160-2025</t>
  </si>
  <si>
    <t>CO1.PCCNTR.7286428</t>
  </si>
  <si>
    <t xml:space="preserve"> $73.500.000,00</t>
  </si>
  <si>
    <t>CPSP-188-2025</t>
  </si>
  <si>
    <t>CO1.PCCNTR.7282037</t>
  </si>
  <si>
    <t xml:space="preserve"> $54.600.000,00</t>
  </si>
  <si>
    <t>CPSP-211-2025</t>
  </si>
  <si>
    <t>CO1.PCCNTR.7287599</t>
  </si>
  <si>
    <t>$41.737.500,00</t>
  </si>
  <si>
    <t>CPSP-199-2025</t>
  </si>
  <si>
    <t>CO1.PCCNTR.7283687</t>
  </si>
  <si>
    <t>$72.450.000,00</t>
  </si>
  <si>
    <t>SECRETARIA DE EDUCACION - Direccion Administrativa y Financiera</t>
  </si>
  <si>
    <t>CPSP-206-2025</t>
  </si>
  <si>
    <t>CO1.PCCNTR.7287871</t>
  </si>
  <si>
    <t xml:space="preserve"> $70.560.000,00</t>
  </si>
  <si>
    <t>SECRETARIA PARA EL DESARROLLO ECONOMICO - Direccion de Turismo</t>
  </si>
  <si>
    <t>CPSAG-195-2025</t>
  </si>
  <si>
    <t>CO1.PCCNTR.7283865</t>
  </si>
  <si>
    <t xml:space="preserve"> $54.960.800,00</t>
  </si>
  <si>
    <t>SECRETARIA DE SALUD - Direccion de Vigilancia y Control</t>
  </si>
  <si>
    <t>CPSAG-217-2025</t>
  </si>
  <si>
    <t>CO1.PCCNTR.7289210</t>
  </si>
  <si>
    <t>$41,250,000,00</t>
  </si>
  <si>
    <t>CPSP-218-2025</t>
  </si>
  <si>
    <t>CO1.PCCNTR.7289572</t>
  </si>
  <si>
    <t>$43.312.500,00</t>
  </si>
  <si>
    <t>CPSAG-219-2025</t>
  </si>
  <si>
    <t>CO1.PCCNTR.7289252</t>
  </si>
  <si>
    <t>$30.400.000,00</t>
  </si>
  <si>
    <t>CPSP-205-2025</t>
  </si>
  <si>
    <t>CO1.PCCNTR.7290936</t>
  </si>
  <si>
    <t>$51.975.000,00</t>
  </si>
  <si>
    <t>SECRETARIA DE GOBIERNO - Direccion de Seguridad y Convivencia Ciudadana</t>
  </si>
  <si>
    <t>CPSP-193-2025</t>
  </si>
  <si>
    <t>CO1.PCCNTR.7290918</t>
  </si>
  <si>
    <t>CPSAG-215-2025</t>
  </si>
  <si>
    <t>CO1.PCCNTR.7290960</t>
  </si>
  <si>
    <t>$51.750.000,00</t>
  </si>
  <si>
    <t>CPSP-207-2025</t>
  </si>
  <si>
    <t>CO1.PCCNTR.7291241</t>
  </si>
  <si>
    <t>$65.205.000,00</t>
  </si>
  <si>
    <t>CPSAG-192-2025</t>
  </si>
  <si>
    <t>CO1.PCCNTR.7291934</t>
  </si>
  <si>
    <t>$15.750.000,00</t>
  </si>
  <si>
    <t>CPSP-208-2025</t>
  </si>
  <si>
    <t>CO1.PCCNTR.7291267</t>
  </si>
  <si>
    <t>$42.525.000,00</t>
  </si>
  <si>
    <t>CPSP-200-2025</t>
  </si>
  <si>
    <t>CO1.PCCNTR.7285731</t>
  </si>
  <si>
    <t>$68.250.000,00</t>
  </si>
  <si>
    <t>CPSAG-214-2025</t>
  </si>
  <si>
    <t>CO1.PCCNTR.7291445</t>
  </si>
  <si>
    <t>CPSP-216-2025</t>
  </si>
  <si>
    <t>CO1.PCCNTR.7288875</t>
  </si>
  <si>
    <t>$50.085.000,00</t>
  </si>
  <si>
    <t>CPSP-191-2025</t>
  </si>
  <si>
    <t>CO1.PCCNTR.7292504</t>
  </si>
  <si>
    <t>$23.625.000,00</t>
  </si>
  <si>
    <t>CPSAG-220-2025</t>
  </si>
  <si>
    <t>CO1.PCCNTR.7292239</t>
  </si>
  <si>
    <t>$32.256.000,00</t>
  </si>
  <si>
    <t>CPSP-190-2025</t>
  </si>
  <si>
    <t>CO1.PCCNTR.7290911</t>
  </si>
  <si>
    <t>CPSP-204-2025</t>
  </si>
  <si>
    <t>CO1.PCCNTR.7284845</t>
  </si>
  <si>
    <t>$53.508.000,00</t>
  </si>
  <si>
    <t>CPSP-221-2025</t>
  </si>
  <si>
    <t>CO1.PCCNTR.7292848</t>
  </si>
  <si>
    <t>$83.160.000,00</t>
  </si>
  <si>
    <t>CPSP-212-2025</t>
  </si>
  <si>
    <t>CO1.PCCNTR.7292976</t>
  </si>
  <si>
    <t>$34.958.000,00</t>
  </si>
  <si>
    <t>CPSP-196-2025</t>
  </si>
  <si>
    <t>CO1.PCCNTR.7293065</t>
  </si>
  <si>
    <t>CPSP-213-2025</t>
  </si>
  <si>
    <t>CO1.PCCNTR.7293762</t>
  </si>
  <si>
    <t>CPSP-222-2025</t>
  </si>
  <si>
    <t>CO1.PCCNTR.7294501</t>
  </si>
  <si>
    <t>$38.640.000,00</t>
  </si>
  <si>
    <t>CPSAG-230-2025</t>
  </si>
  <si>
    <t>CO1.PCCNTR.7293975</t>
  </si>
  <si>
    <t>$32.994.000,00</t>
  </si>
  <si>
    <t>CPSAG-224-2025</t>
  </si>
  <si>
    <t>CO1.PCCNTR.7293605</t>
  </si>
  <si>
    <t>CPSAG-225-2025</t>
  </si>
  <si>
    <t>CO1.PCCNTR.7293673</t>
  </si>
  <si>
    <t>CPSAG-226-2025</t>
  </si>
  <si>
    <t>CO1.PCCNTR.7293690</t>
  </si>
  <si>
    <t>CPSP-223-2025</t>
  </si>
  <si>
    <t>CO1.PCCNTR.7294824</t>
  </si>
  <si>
    <t>$37.900.800,00</t>
  </si>
  <si>
    <t>CPSAG-210-2025</t>
  </si>
  <si>
    <t>CO1.PCCNTR.7286224</t>
  </si>
  <si>
    <t>CPSAG-233-2025</t>
  </si>
  <si>
    <t>CO1.PCCNTR.7296190</t>
  </si>
  <si>
    <t>$27.720.000,00</t>
  </si>
  <si>
    <t>SECRETARIA DE OBRAS PUBLICAS - Direccion de Infraestructura,_x000D_
SECRETARIA DE OBRAS PUBLICAS - Direccion de Valorizacion</t>
  </si>
  <si>
    <t>FALTA ARL</t>
  </si>
  <si>
    <t>CPSP-231-2025</t>
  </si>
  <si>
    <t>CO1.PCCNTR.7296308</t>
  </si>
  <si>
    <t>$44.520.000,00</t>
  </si>
  <si>
    <t>CPSP-235-2025</t>
  </si>
  <si>
    <t>CO1.PCCNTR.7302872</t>
  </si>
  <si>
    <t>$63.472.500,00</t>
  </si>
  <si>
    <t>FALTA RP -ARL</t>
  </si>
  <si>
    <t>CPSP-234-2025</t>
  </si>
  <si>
    <t>CO1.PCCNTR.7302176</t>
  </si>
  <si>
    <t>$56.000.000,00</t>
  </si>
  <si>
    <t>CPSP-236-2025</t>
  </si>
  <si>
    <t>CO1.PCCNTR.7303408</t>
  </si>
  <si>
    <t>$59.500.000,00</t>
  </si>
  <si>
    <t>CPSP-237-2025</t>
  </si>
  <si>
    <t>CO1.PCCNTR.7304525</t>
  </si>
  <si>
    <t>$55.880.000,00</t>
  </si>
  <si>
    <t>CPSP-240-2025</t>
  </si>
  <si>
    <t>CO1.PCCNTR.7306635</t>
  </si>
  <si>
    <t>CPSP-238-2025</t>
  </si>
  <si>
    <t>CO1.PCCNTR.7305043</t>
  </si>
  <si>
    <t>$47.880.000,00</t>
  </si>
  <si>
    <t>CPSAG-239-2025</t>
  </si>
  <si>
    <t>CO1.PCCNTR.7306767</t>
  </si>
  <si>
    <t>$35.280.000,00</t>
  </si>
  <si>
    <t>CPSP-241-2025</t>
  </si>
  <si>
    <t>CO1.PCCNTR.7306680</t>
  </si>
  <si>
    <t>$32.462.500,00</t>
  </si>
  <si>
    <t>CPSAG-232-2025</t>
  </si>
  <si>
    <t>CO1.PCCNTR.7302174</t>
  </si>
  <si>
    <t>$46.200.000,00</t>
  </si>
  <si>
    <t>CPSAG-247-2025</t>
  </si>
  <si>
    <t xml:space="preserve"> CO1.PCCNTR.7311307</t>
  </si>
  <si>
    <t>$33.085.500,00</t>
  </si>
  <si>
    <t>CPSP-242-2025</t>
  </si>
  <si>
    <t xml:space="preserve"> CO1.PCCNTR.7311257</t>
  </si>
  <si>
    <t>CPSP-246-2025</t>
  </si>
  <si>
    <t xml:space="preserve"> CO1.PCCNTR.7311182</t>
  </si>
  <si>
    <t>$57.750.000,00</t>
  </si>
  <si>
    <t>CPSP-245-2025</t>
  </si>
  <si>
    <t xml:space="preserve"> CO1.PCCNTR.7312104</t>
  </si>
  <si>
    <t>CPSP-249-2025</t>
  </si>
  <si>
    <t xml:space="preserve"> CO1.PCCNTR.7311877</t>
  </si>
  <si>
    <t>$59.850.000,00</t>
  </si>
  <si>
    <t>CPSP-248-2025</t>
  </si>
  <si>
    <t xml:space="preserve"> CO1.PCCNTR.7312515</t>
  </si>
  <si>
    <t>$84.525.000,00</t>
  </si>
  <si>
    <t>CPSP-244-2025</t>
  </si>
  <si>
    <t xml:space="preserve"> CO1.PCCNTR.7312191</t>
  </si>
  <si>
    <t>CPSAG-250-2025</t>
  </si>
  <si>
    <t xml:space="preserve"> CO1.PCCNTR.7312717</t>
  </si>
  <si>
    <t>$34.650.000,00</t>
  </si>
  <si>
    <t>SECRETARIA DE DESARROLLO SOCIAL - Direccion de CiudadanIa Juvenil</t>
  </si>
  <si>
    <t>CPSP-243-2025</t>
  </si>
  <si>
    <t>CO1.PCCNTR.7311540</t>
  </si>
  <si>
    <t>CPSP-257-2025</t>
  </si>
  <si>
    <t>CO1.PCCNTR.7313514</t>
  </si>
  <si>
    <t>$69.300.000,00</t>
  </si>
  <si>
    <t>SECRETARIA DE GOBIERNO - Direccion de Asuntos Etnicos, Raciales, Religiosos y Posconflicto</t>
  </si>
  <si>
    <t>CPSP-263-2025</t>
  </si>
  <si>
    <t>CO1.PCCNTR.7316626</t>
  </si>
  <si>
    <t>$33.810.000,00</t>
  </si>
  <si>
    <t>CPSP-252-2025</t>
  </si>
  <si>
    <t>CO1.PCCNTR.7316711</t>
  </si>
  <si>
    <t>CPSP-253-2025</t>
  </si>
  <si>
    <t>CO1.PCCNTR.7316787</t>
  </si>
  <si>
    <t>$23.520.000,00</t>
  </si>
  <si>
    <t>CPSAG-265-2025</t>
  </si>
  <si>
    <t>CO1.PCCNTR.7317180</t>
  </si>
  <si>
    <t>$21.315.000,00</t>
  </si>
  <si>
    <t>CPSP-264-2025</t>
  </si>
  <si>
    <t>CO1.PCCNTR.7317127</t>
  </si>
  <si>
    <t>$39.375.000,00</t>
  </si>
  <si>
    <t>SECRETARIA DE OBRAS PUBLICAS - Direccion de Infraestructura</t>
  </si>
  <si>
    <t>CPSP-254-2025</t>
  </si>
  <si>
    <t>CO1.PCCNTR.7317042</t>
  </si>
  <si>
    <t>CPSP-262-2025</t>
  </si>
  <si>
    <t>CO1.PCCNTR.7316558</t>
  </si>
  <si>
    <t>$40.000.000,00</t>
  </si>
  <si>
    <t>CPSP-251-2025</t>
  </si>
  <si>
    <t>CO1.PCCNTR.7313612</t>
  </si>
  <si>
    <t>CPSAG-255-2025</t>
  </si>
  <si>
    <t>CO1.PCCNTR.7317093</t>
  </si>
  <si>
    <t>$26.640.000,00</t>
  </si>
  <si>
    <t>CPSAG-266-2025</t>
  </si>
  <si>
    <t>CO1.PCCNTR.7317531</t>
  </si>
  <si>
    <t>CPSAG-259-2025</t>
  </si>
  <si>
    <t>CO1.PCCNTR.7317515</t>
  </si>
  <si>
    <t>$37.529.100,00</t>
  </si>
  <si>
    <t>CPSP-267-2025</t>
  </si>
  <si>
    <t>CO1.PCCNTR.7320068</t>
  </si>
  <si>
    <t>CPSP-273-202</t>
  </si>
  <si>
    <t>CO1.PCCNTR.7320850</t>
  </si>
  <si>
    <t>CPSP-269-2025</t>
  </si>
  <si>
    <t>CO1.PCCNTR.7321074</t>
  </si>
  <si>
    <t>CPSP-268-2025</t>
  </si>
  <si>
    <t>CO1.PCCNTR.7321614</t>
  </si>
  <si>
    <t>CPSP-270-2025</t>
  </si>
  <si>
    <t>CO1.PCCNTR.7322149</t>
  </si>
  <si>
    <t>FALTA FALTA CERTIFICACION NE INEXISTENCIA DE PERSONAL</t>
  </si>
  <si>
    <t>JUAN SEBASTIAN RODRIGUEZ</t>
  </si>
  <si>
    <t>CPSAG-280-2025</t>
  </si>
  <si>
    <t>CO1.PCCNTR.7323077</t>
  </si>
  <si>
    <t>$24.480.000,00</t>
  </si>
  <si>
    <t>CPSAG-276-2025</t>
  </si>
  <si>
    <t>CO1.PCCNTR.7322850</t>
  </si>
  <si>
    <t>$32.000.000,00</t>
  </si>
  <si>
    <t>CPSP-271-2025</t>
  </si>
  <si>
    <t>CO1.PCCNTR.7323787</t>
  </si>
  <si>
    <t>CPSAG-274-2025</t>
  </si>
  <si>
    <t xml:space="preserve">CO1.PCCNTR.7322779 </t>
  </si>
  <si>
    <t>$31.237.500,00</t>
  </si>
  <si>
    <t>SECRETARIA DE DESARROLLO SOCIAL</t>
  </si>
  <si>
    <t>CPSP-277-2025</t>
  </si>
  <si>
    <t>CO1.PCCNTR.7323420</t>
  </si>
  <si>
    <t>$92.400.000;00</t>
  </si>
  <si>
    <t>CPSP-278-2025</t>
  </si>
  <si>
    <t>CO1.PCCNTR.7323732</t>
  </si>
  <si>
    <t>CPSP-279-2025</t>
  </si>
  <si>
    <t>CO1.PCCNTR.7323781</t>
  </si>
  <si>
    <t>CPSP-275-2025</t>
  </si>
  <si>
    <t>CO1.PCCNTR.7323996</t>
  </si>
  <si>
    <t>$43.113.333,00</t>
  </si>
  <si>
    <t>CPSP-284-2025</t>
  </si>
  <si>
    <t>CO1.PCCNTR.7326415</t>
  </si>
  <si>
    <t>$63.000.000,00</t>
  </si>
  <si>
    <t>SECRETARIA DE PARTICIPACION CIUDADANA Y ACCION COMUNITARIA</t>
  </si>
  <si>
    <t>CPSP-285-2025</t>
  </si>
  <si>
    <t>CO1.PCCNTR.7326575</t>
  </si>
  <si>
    <t>$46.750.000,00</t>
  </si>
  <si>
    <t>CPSP-272-2025</t>
  </si>
  <si>
    <t>CO1.PCCNTR.7321061</t>
  </si>
  <si>
    <t>$142.800.000,00</t>
  </si>
  <si>
    <t>CPSP-290-2025</t>
  </si>
  <si>
    <t>CO1.PCCNTR.7326933</t>
  </si>
  <si>
    <t>$92.400.000,00</t>
  </si>
  <si>
    <t>CPSP-286-2025</t>
  </si>
  <si>
    <t>CO1.PCCNTR.7327102</t>
  </si>
  <si>
    <t>CPSP-287-2025</t>
  </si>
  <si>
    <t>CO1.PCCNTR.7327148</t>
  </si>
  <si>
    <t>CPSP-288-2025</t>
  </si>
  <si>
    <t>CO1.PCCNTR.7327164</t>
  </si>
  <si>
    <t>CPSP-289-2025</t>
  </si>
  <si>
    <t>CO1.PCCNTR.7327186</t>
  </si>
  <si>
    <t>CPSP-296-2025</t>
  </si>
  <si>
    <t>CO1.PCCNTR.7341026</t>
  </si>
  <si>
    <t>$49.665.000,00</t>
  </si>
  <si>
    <t>CPSAG-283-2025</t>
  </si>
  <si>
    <t>CO1.PCCNTR.7339073</t>
  </si>
  <si>
    <t>$33.600.000,00</t>
  </si>
  <si>
    <t>CPSP-294-2025</t>
  </si>
  <si>
    <t>CO1.PCCNTR.7339958</t>
  </si>
  <si>
    <t>CPSP-291-2025</t>
  </si>
  <si>
    <t>CO1.PCCNTR.7340337</t>
  </si>
  <si>
    <t>CPSP-292-2025</t>
  </si>
  <si>
    <t>CO1.PCCNTR.7341471</t>
  </si>
  <si>
    <t>$44.000.000,00</t>
  </si>
  <si>
    <t>CPSP-298-2025</t>
  </si>
  <si>
    <t>CO1.PCCNTR.7341681</t>
  </si>
  <si>
    <t>CPSP-297-2025</t>
  </si>
  <si>
    <t>CO1.PCCNTR.7342107</t>
  </si>
  <si>
    <t>$36.914.500,00</t>
  </si>
  <si>
    <t>CPSP-293-2025</t>
  </si>
  <si>
    <t>CO1.PCCNTR.7341940</t>
  </si>
  <si>
    <t>$31.920.000,00</t>
  </si>
  <si>
    <t>CPSP-258-2025</t>
  </si>
  <si>
    <t>CO1.PCCNTR.7338482</t>
  </si>
  <si>
    <t>$80.850.000,00</t>
  </si>
  <si>
    <t>CPSP-261-2025</t>
  </si>
  <si>
    <t>CO1.PCCNTR.7314603</t>
  </si>
  <si>
    <t>$57,750,000, 00</t>
  </si>
  <si>
    <t>CPSAG-301-2025</t>
  </si>
  <si>
    <t>CO1.PCCNTR.7345294</t>
  </si>
  <si>
    <t>$25.342.800,00</t>
  </si>
  <si>
    <t>CPSP-303-2025</t>
  </si>
  <si>
    <t>CO1.PCCNTR.7345074</t>
  </si>
  <si>
    <t>$60.624.000,00</t>
  </si>
  <si>
    <t>CPSAG-300-2025</t>
  </si>
  <si>
    <t>CO1.PCCNTR.7344877</t>
  </si>
  <si>
    <t>CPSP-282-2025</t>
  </si>
  <si>
    <t>CO1.PCCNTR.7350386</t>
  </si>
  <si>
    <t>$32.917.500,00</t>
  </si>
  <si>
    <t>CPSAG-312-2025</t>
  </si>
  <si>
    <t>CO1.PCCNTR.7349115</t>
  </si>
  <si>
    <t>$45.000.00,00</t>
  </si>
  <si>
    <t>CPSAG-178-2025</t>
  </si>
  <si>
    <t>CO1.PCCNTR.7349226</t>
  </si>
  <si>
    <t>CPSAG-304-2025</t>
  </si>
  <si>
    <t>CO1.PCCNTR.7347062</t>
  </si>
  <si>
    <t>CPSAG-177-2025</t>
  </si>
  <si>
    <t>CO1.PCCNTR.7346541</t>
  </si>
  <si>
    <t>CPSP-305-2025</t>
  </si>
  <si>
    <t>CO1.PCCNTR.7347469</t>
  </si>
  <si>
    <t>$77.000.000,00</t>
  </si>
  <si>
    <t>CPSAG-295-2025</t>
  </si>
  <si>
    <t>CO1.PCCNTR.7349300</t>
  </si>
  <si>
    <t>$35.897.400,00</t>
  </si>
  <si>
    <t>CPSAG-325-2025</t>
  </si>
  <si>
    <t>CO1.PCCNTR.7359812</t>
  </si>
  <si>
    <t>$24.000.000,00</t>
  </si>
  <si>
    <t>CPSP-317-2025</t>
  </si>
  <si>
    <t>CO1.PCCNTR.7356802</t>
  </si>
  <si>
    <t>$54.247.200,00</t>
  </si>
  <si>
    <t>CPSP-318-2025</t>
  </si>
  <si>
    <t>CO1.PCCNTR.7360371</t>
  </si>
  <si>
    <t>CPSP-326-2025</t>
  </si>
  <si>
    <t>CO1.PCCNTR.7361103</t>
  </si>
  <si>
    <t>$53.560.000,00</t>
  </si>
  <si>
    <t>CPSP-327-2025</t>
  </si>
  <si>
    <t>CO1.PCCNTR.7361140</t>
  </si>
  <si>
    <t>$58.680.000,00</t>
  </si>
  <si>
    <t>CPSP-324-2025</t>
  </si>
  <si>
    <t>CO1.PCCNTR.7360980</t>
  </si>
  <si>
    <t>$42.000.000,00</t>
  </si>
  <si>
    <t>TOTAL</t>
  </si>
  <si>
    <t>TOTAL CONTRATOS MES</t>
  </si>
  <si>
    <t>EN CERO</t>
  </si>
  <si>
    <t>No se Rinde</t>
  </si>
  <si>
    <t>RENDIR</t>
  </si>
  <si>
    <r>
      <rPr>
        <sz val="10"/>
        <color rgb="FFFF0000"/>
        <rFont val="Arial"/>
      </rPr>
      <t>8</t>
    </r>
    <r>
      <rPr>
        <sz val="10"/>
        <color rgb="FF000000"/>
        <rFont val="Arial"/>
      </rPr>
      <t xml:space="preserve"> venian de Diciembre </t>
    </r>
  </si>
  <si>
    <t>PERSONERIA</t>
  </si>
  <si>
    <t>Dra Sandra Tunjo</t>
  </si>
  <si>
    <t>VIGENCIA 2023</t>
  </si>
  <si>
    <t>TOTAL RENDIDOS</t>
  </si>
  <si>
    <t>TOTAL SIA OBSERVA</t>
  </si>
  <si>
    <t xml:space="preserve">SIN REPORTAR </t>
  </si>
  <si>
    <t>Para el proximo mes FEBRERO</t>
  </si>
  <si>
    <t>APPUI</t>
  </si>
  <si>
    <t>(1+307+40-8 Venian mes anterior)</t>
  </si>
  <si>
    <t>CPSAG-229-2025</t>
  </si>
  <si>
    <t>CO1.PCCNTR.7293937</t>
  </si>
  <si>
    <t>CPSAG-228-2025</t>
  </si>
  <si>
    <t>CO1.PCCNTR.7293922</t>
  </si>
  <si>
    <t>CPSAG-227-2025</t>
  </si>
  <si>
    <t>CO1.PCCNTR.7293903</t>
  </si>
  <si>
    <t>CPSAG-256-2025</t>
  </si>
  <si>
    <t>CO1.PCCNTR.7317323</t>
  </si>
  <si>
    <t>CPSAG-260-2025</t>
  </si>
  <si>
    <t>CO1.PCCNTR.7317579</t>
  </si>
  <si>
    <t>CPSP-281-2025</t>
  </si>
  <si>
    <t>CO1.PCCNTR.7324431</t>
  </si>
  <si>
    <t>CPSP-180-2025</t>
  </si>
  <si>
    <t>CO1.PCCNTR.7343340</t>
  </si>
  <si>
    <t>$37.904.000,00</t>
  </si>
  <si>
    <t>CPS-316-2025</t>
  </si>
  <si>
    <t>CO1.PCCNTR.7350818</t>
  </si>
  <si>
    <t>CPS-314-2025</t>
  </si>
  <si>
    <t>CO1.PCCNTR.7350507</t>
  </si>
  <si>
    <t>$31.500.000,00</t>
  </si>
  <si>
    <t>FALTA  ARL</t>
  </si>
  <si>
    <t>CPSP-309-2025</t>
  </si>
  <si>
    <t>CO1.PCCNTR.7347999</t>
  </si>
  <si>
    <t>$38.532.800,00</t>
  </si>
  <si>
    <t>CPS-315-2025</t>
  </si>
  <si>
    <t>CO1.PCCNTR.7350575</t>
  </si>
  <si>
    <t>CPSP-306-2025</t>
  </si>
  <si>
    <t>CO1.PCCNTR.7347307</t>
  </si>
  <si>
    <t>$41.895.000,00</t>
  </si>
  <si>
    <t>CPSAG-308-2025</t>
  </si>
  <si>
    <t>CO1.PCCNTR.7348445</t>
  </si>
  <si>
    <t>CPSAG-302-2025</t>
  </si>
  <si>
    <t>CO1.PCCNTR.7346900</t>
  </si>
  <si>
    <t>CPSAG-307-2025</t>
  </si>
  <si>
    <t>CO1.PCCNTR.7348331</t>
  </si>
  <si>
    <t>CPSP-310-2025</t>
  </si>
  <si>
    <t>CO1.PCCNTR.7348509</t>
  </si>
  <si>
    <t>$83.213.200,00</t>
  </si>
  <si>
    <t>SECRETARIA DE OBRAS PUBLICAS</t>
  </si>
  <si>
    <t>CPSAG-320-2025</t>
  </si>
  <si>
    <t>CO1.PCCNTR.7355194</t>
  </si>
  <si>
    <t>$28.224.000,00</t>
  </si>
  <si>
    <t>CPSP-319-2025</t>
  </si>
  <si>
    <t>CO1.PCCNTR.7356052</t>
  </si>
  <si>
    <t>$38.955.000,00</t>
  </si>
  <si>
    <t>CPSP-299-2025</t>
  </si>
  <si>
    <t>CO1.PCCNTR.7356005</t>
  </si>
  <si>
    <t>CPSP-323-2025</t>
  </si>
  <si>
    <t>CO1.PCCNTR.7358352</t>
  </si>
  <si>
    <t>$40.320.000,00</t>
  </si>
  <si>
    <t>CPSP-328-2025.</t>
  </si>
  <si>
    <t>CO1.PCCNTR.7361402</t>
  </si>
  <si>
    <t>CPSP-311-2025</t>
  </si>
  <si>
    <t>CO1.PCCNTR.7357610</t>
  </si>
  <si>
    <t>$46.861.500,00</t>
  </si>
  <si>
    <t>CPSP-329-202</t>
  </si>
  <si>
    <t>CO1.PCCNTR.7364255</t>
  </si>
  <si>
    <t>CPSP-330-2025</t>
  </si>
  <si>
    <t>CO1.PCCNTR.7365265</t>
  </si>
  <si>
    <t>CPSP-333-2025</t>
  </si>
  <si>
    <t>CO1.PCCNTR.7366483</t>
  </si>
  <si>
    <t>CD-002-2025</t>
  </si>
  <si>
    <t>CO1.PCCNTR.7368681</t>
  </si>
  <si>
    <t>$300.000.000,00</t>
  </si>
  <si>
    <t>CPSAG-335-2025</t>
  </si>
  <si>
    <t>CO1.PCCNTR.7370828</t>
  </si>
  <si>
    <t>$32.550.000,00</t>
  </si>
  <si>
    <t>CPSP-334-2025</t>
  </si>
  <si>
    <t>CO1.PCCNTR.7369522</t>
  </si>
  <si>
    <t>$60.176.550,00</t>
  </si>
  <si>
    <t>CPSAG-332-2025</t>
  </si>
  <si>
    <t>CO1.PCCNTR.7365567</t>
  </si>
  <si>
    <t>CPSAG-336-2025</t>
  </si>
  <si>
    <t>CO1.PCCNTR.7371766</t>
  </si>
  <si>
    <t xml:space="preserve">SECRETARIA DE GOBIERNO </t>
  </si>
  <si>
    <t>CPSP-339-2025</t>
  </si>
  <si>
    <t>CO1.PCCNTR.7371764</t>
  </si>
  <si>
    <t>CD-003-2025</t>
  </si>
  <si>
    <t>CO1.PCCNTR.7379981</t>
  </si>
  <si>
    <t>$70.000.000,00</t>
  </si>
  <si>
    <t>CPSP-340-2025</t>
  </si>
  <si>
    <t>CO1.PCCNTR.7372375</t>
  </si>
  <si>
    <t>CD-001-2025</t>
  </si>
  <si>
    <t>CO1.PCCNTR.7368094</t>
  </si>
  <si>
    <t>$216.000.000,00</t>
  </si>
  <si>
    <t>CPSAG-338-2025</t>
  </si>
  <si>
    <t>CO1.PCCNTR.7372355</t>
  </si>
  <si>
    <t>$23.415.000,00</t>
  </si>
  <si>
    <t>CPSP-331-2025</t>
  </si>
  <si>
    <t>CO1.PCCNTR.7371480</t>
  </si>
  <si>
    <t>CPSAG-341-2025</t>
  </si>
  <si>
    <t>CO1.PCCNTR.7374868</t>
  </si>
  <si>
    <t>CPSAG-363-2025</t>
  </si>
  <si>
    <t>CO1.PCCNTR.7381376</t>
  </si>
  <si>
    <t>CPSP-365-2025</t>
  </si>
  <si>
    <t>CO1.PCCNTR.7382328</t>
  </si>
  <si>
    <t>$50.820.000,00</t>
  </si>
  <si>
    <t>SECRETARIA DE GOBIERNO- Direcciond e derecho y solucion de coflictos</t>
  </si>
  <si>
    <t>CPSP-366-2025</t>
  </si>
  <si>
    <t>CO1.PCCNTR.7382733</t>
  </si>
  <si>
    <t>CPSAG-375-2025</t>
  </si>
  <si>
    <t>CO1.PCCNTR.7393855</t>
  </si>
  <si>
    <t>$42.189.000,00</t>
  </si>
  <si>
    <t>SECRETARIA DE SALUD - Direccion de Salud Publica</t>
  </si>
  <si>
    <t>CPSAG-373-2025</t>
  </si>
  <si>
    <t>CO1.PCCNTR.7382541</t>
  </si>
  <si>
    <t>$21.021.000,00</t>
  </si>
  <si>
    <t>CPSP-369-2025</t>
  </si>
  <si>
    <t>CO1.PCCNTR.7382568</t>
  </si>
  <si>
    <t>$40.039.650,00</t>
  </si>
  <si>
    <t>SECRETARIA PARA EL DESARROLLO ECONOMICO</t>
  </si>
  <si>
    <t>CPSP-343-2025</t>
  </si>
  <si>
    <t>CO1.PCCNTR.7391838</t>
  </si>
  <si>
    <t>CPSAG-345-2025</t>
  </si>
  <si>
    <t>CO1.PCCNTR.7392782</t>
  </si>
  <si>
    <t>CPSP-385-2025</t>
  </si>
  <si>
    <t>CO1.PCCNTR.7396280</t>
  </si>
  <si>
    <t>$43.317.750,00</t>
  </si>
  <si>
    <t>CPSP-346-2025</t>
  </si>
  <si>
    <t>CO1.PCCNTR.7391910</t>
  </si>
  <si>
    <t>$35.000.000,00</t>
  </si>
  <si>
    <t>CPSP-381-2025</t>
  </si>
  <si>
    <t>CO1.PCCNTR.7395884</t>
  </si>
  <si>
    <t>CPSAG-344-2025</t>
  </si>
  <si>
    <t>CO1.PCCNTR.7392740</t>
  </si>
  <si>
    <t>CPSAG-377-2025</t>
  </si>
  <si>
    <t>CO1.PCCNTR.7396470</t>
  </si>
  <si>
    <t>CPSP-378-2025</t>
  </si>
  <si>
    <t>CO1.PCCNTR.7395693</t>
  </si>
  <si>
    <t>CPSAG-376-2025</t>
  </si>
  <si>
    <t>CO1.PCCNTR.7396434</t>
  </si>
  <si>
    <t>CPSP-382-2025</t>
  </si>
  <si>
    <t>CO1.PCCNTR.7396731</t>
  </si>
  <si>
    <t>CPSP-342-2025</t>
  </si>
  <si>
    <t>CO1.PCCNTR.7391680</t>
  </si>
  <si>
    <t>$58.674.000,00</t>
  </si>
  <si>
    <t>CPSP-384-2025</t>
  </si>
  <si>
    <t>CO1.PCCNTR.7396294</t>
  </si>
  <si>
    <t>$88.200.000,00</t>
  </si>
  <si>
    <t>CPS-368-2025</t>
  </si>
  <si>
    <t>CO1.PCCNTR.7397100</t>
  </si>
  <si>
    <t>$98.175.000,00</t>
  </si>
  <si>
    <t>CPSP-374-2025</t>
  </si>
  <si>
    <t>CO1.PCCNTR.7395481</t>
  </si>
  <si>
    <t>CPSP-358-2025</t>
  </si>
  <si>
    <t>CO1.PCCNTR.7397053</t>
  </si>
  <si>
    <t>$40.099.500,00</t>
  </si>
  <si>
    <t>CPS-359-2025</t>
  </si>
  <si>
    <t>CO1.PCCNTR.7398207</t>
  </si>
  <si>
    <t>CPSP-392-2025</t>
  </si>
  <si>
    <t>CO1.PCCNTR.7397992</t>
  </si>
  <si>
    <t>$26.166.000,00</t>
  </si>
  <si>
    <t>FALTA  RP -ARL - SOPORTES DE IDONEIDAD Y EXPERIENCIA</t>
  </si>
  <si>
    <t>JOAN BARON</t>
  </si>
  <si>
    <t>CPS-362-2025</t>
  </si>
  <si>
    <t>CO1.PCCNTR.7397757</t>
  </si>
  <si>
    <t>$34.114.500,00</t>
  </si>
  <si>
    <t>CPSP-356-2025</t>
  </si>
  <si>
    <t>CO1.PCCNTR.7398069</t>
  </si>
  <si>
    <t>CPSAG-383-2025</t>
  </si>
  <si>
    <t>CO1.PCCNTR.7398584</t>
  </si>
  <si>
    <t>CPSAG-393-2025</t>
  </si>
  <si>
    <t>CO1.PCCNTR.7397941</t>
  </si>
  <si>
    <t>$32.025.000,00</t>
  </si>
  <si>
    <t>CPSP-386-2025</t>
  </si>
  <si>
    <t>CO1.PCCNTR.7396747</t>
  </si>
  <si>
    <t>$38.850.000,00</t>
  </si>
  <si>
    <t>CPSAG-364-2025</t>
  </si>
  <si>
    <t>CO1.PCCNTR.7382035</t>
  </si>
  <si>
    <t>CPSP-388-2025</t>
  </si>
  <si>
    <t>CO1.PCCNTR.7399170</t>
  </si>
  <si>
    <t>$16.800.000,00</t>
  </si>
  <si>
    <t>CPSP-357-2025</t>
  </si>
  <si>
    <t>CO1.PCCNTR.7398680</t>
  </si>
  <si>
    <t>CPSAG-379-2025</t>
  </si>
  <si>
    <t>CO1.PCCNTR.7399354</t>
  </si>
  <si>
    <t>CPSP-387-2025</t>
  </si>
  <si>
    <t>CO1.PCCNTR.7398545</t>
  </si>
  <si>
    <t>CPSAG-380-2025</t>
  </si>
  <si>
    <t>CO1.PCCNTR.7400007</t>
  </si>
  <si>
    <t>$26.082.000,00</t>
  </si>
  <si>
    <t>CPSP-355-2025</t>
  </si>
  <si>
    <t>CO1.PCCNTR.7397389</t>
  </si>
  <si>
    <t>CPSAG-322-2025</t>
  </si>
  <si>
    <t>CO1.PCCNTR.7356752</t>
  </si>
  <si>
    <t>CPSAG-347-2025</t>
  </si>
  <si>
    <t>CO1.PCCNTR.7399849</t>
  </si>
  <si>
    <t>$20.212.500,00</t>
  </si>
  <si>
    <t>CPSAG-360-2025</t>
  </si>
  <si>
    <t>CO1.PCCNTR.7394098</t>
  </si>
  <si>
    <t>CPSAG-371-2025</t>
  </si>
  <si>
    <t>CO1.PCCNTR.7383040</t>
  </si>
  <si>
    <t>HERNAN DAVID RODRÍGUEZ RIAÑO</t>
  </si>
  <si>
    <t>CPSAG-370-2025</t>
  </si>
  <si>
    <t>CO1.PCCNTR.7383008</t>
  </si>
  <si>
    <t>CPSP-394-2025</t>
  </si>
  <si>
    <t>CO1.PCCNTR.7400447</t>
  </si>
  <si>
    <t>CPSP-395-2025</t>
  </si>
  <si>
    <t>CO1.PCCNTR.7400460</t>
  </si>
  <si>
    <t>CPSP-351-2025</t>
  </si>
  <si>
    <t>CO1.PCCNTR.7400286</t>
  </si>
  <si>
    <t>$53.298.000,00</t>
  </si>
  <si>
    <t>CPSAG-361-2025</t>
  </si>
  <si>
    <t>CO1.PCCNTR.7397506</t>
  </si>
  <si>
    <t>CPSP-397-2025</t>
  </si>
  <si>
    <t>CO1.PCCNTR.7400935</t>
  </si>
  <si>
    <t>CPSP-399-2025</t>
  </si>
  <si>
    <t>CO1.PCCNTR.7400993</t>
  </si>
  <si>
    <t>$19.425.000,00</t>
  </si>
  <si>
    <t>CPSP-348-2025</t>
  </si>
  <si>
    <t>CO1.PCCNTR.7399887</t>
  </si>
  <si>
    <t>$75.600.000,00</t>
  </si>
  <si>
    <t>CPSAG-404-2025</t>
  </si>
  <si>
    <t>CO1.PCCNTR.7403860</t>
  </si>
  <si>
    <t>CPSP-402-2025</t>
  </si>
  <si>
    <t>CO1.PCCNTR.7403900</t>
  </si>
  <si>
    <t>CPSP-349-2025</t>
  </si>
  <si>
    <t>CO1.PCCNTR.7402428</t>
  </si>
  <si>
    <t>CPSP-350-2025</t>
  </si>
  <si>
    <t>CO1.PCCNTR.7400237</t>
  </si>
  <si>
    <t>$52.500.000,00</t>
  </si>
  <si>
    <t>CPSP-391-2025</t>
  </si>
  <si>
    <t>CO1.PCCNTR.7403834</t>
  </si>
  <si>
    <t>CPSAG-321-2025</t>
  </si>
  <si>
    <t>CO1.PCCNTR.7356944</t>
  </si>
  <si>
    <t>CPSP-403-202</t>
  </si>
  <si>
    <t>CO1.PCCNTR.7405021</t>
  </si>
  <si>
    <t>CPSP-408-2025</t>
  </si>
  <si>
    <t>CO1.PCCNTR.7405189</t>
  </si>
  <si>
    <t>CPSP-409-2025</t>
  </si>
  <si>
    <t>CO1.PCCNTR.7405268</t>
  </si>
  <si>
    <t>CPSP-411-2025</t>
  </si>
  <si>
    <t>CO1.PCCNTR.7405366</t>
  </si>
  <si>
    <t>CPSP-405-2025</t>
  </si>
  <si>
    <t>CO1.PCCNTR.7407996</t>
  </si>
  <si>
    <t>$48.000.000,00</t>
  </si>
  <si>
    <t>CPSP-406-2025</t>
  </si>
  <si>
    <t>CO1.PCCNTR.7408583</t>
  </si>
  <si>
    <t>CPSAG-420-2025</t>
  </si>
  <si>
    <t>CO1.PCCNTR.7409413</t>
  </si>
  <si>
    <t>CPSAG-419-2025</t>
  </si>
  <si>
    <t>CO1.PCCNTR.7408863</t>
  </si>
  <si>
    <t>$21.403.200,00</t>
  </si>
  <si>
    <t>CPSAG-421-2025</t>
  </si>
  <si>
    <t>CO1.PCCNTR.7409455</t>
  </si>
  <si>
    <t>CPSAG-416-2025</t>
  </si>
  <si>
    <t>CO1.PCCNTR.7406945</t>
  </si>
  <si>
    <t>CPSAG-417-2025</t>
  </si>
  <si>
    <t>CO1.PCCNTR.7407404</t>
  </si>
  <si>
    <t>CPSP-352-2025</t>
  </si>
  <si>
    <t>CO1.PCCNTR.7404517</t>
  </si>
  <si>
    <t>$41.895000,00</t>
  </si>
  <si>
    <t>CPSP-389-2025</t>
  </si>
  <si>
    <t>CO1.PCCNTR.7403893</t>
  </si>
  <si>
    <t>$44.990.400,00</t>
  </si>
  <si>
    <t>CPSP-390-2025</t>
  </si>
  <si>
    <t>CO1.PCCNTR.7403859</t>
  </si>
  <si>
    <t>CPSAG-398-2025</t>
  </si>
  <si>
    <t>CO1.PCCNTR.7400948</t>
  </si>
  <si>
    <t>$14.437.500,00</t>
  </si>
  <si>
    <t>CPSP-423-2025</t>
  </si>
  <si>
    <t>CO1.PCCNTR.7409500</t>
  </si>
  <si>
    <t>CPSP-413-2025</t>
  </si>
  <si>
    <t>CO1.PCCNTR.7413917</t>
  </si>
  <si>
    <t>FALTA  CERIFICACION DE IDOEIDAD</t>
  </si>
  <si>
    <t>MARIA PAULA GOMEZ</t>
  </si>
  <si>
    <t>CPSAG-437-2025</t>
  </si>
  <si>
    <t>CO1.PCCNTR.7412159</t>
  </si>
  <si>
    <t>CPSP-410-2025</t>
  </si>
  <si>
    <t>CO1.PCCNTR.7411928</t>
  </si>
  <si>
    <t>CPSAG-438-2025</t>
  </si>
  <si>
    <t>CO1.PCCNTR.7412185</t>
  </si>
  <si>
    <t>CPSAG-439-2025</t>
  </si>
  <si>
    <t>CO1.PCCNTR.7413605</t>
  </si>
  <si>
    <t xml:space="preserve">CERTIFICACION DE IDONEIDAD Y EXPERIENCIA ILEGIBLE </t>
  </si>
  <si>
    <t>CAMILO CORTES</t>
  </si>
  <si>
    <t>CPSAG-436-2025</t>
  </si>
  <si>
    <t>CO1.PCCNTR.7412498</t>
  </si>
  <si>
    <t>$33.163.200,00</t>
  </si>
  <si>
    <t>SECRETARIA DE MOVILIDAD</t>
  </si>
  <si>
    <t>CPSAG-441-2025</t>
  </si>
  <si>
    <t>CO1.PCCNTR.7413644</t>
  </si>
  <si>
    <t>CPSP-415-2025</t>
  </si>
  <si>
    <t>CO1.PCCNTR.7407138</t>
  </si>
  <si>
    <t>CPSP-396-2025</t>
  </si>
  <si>
    <t>CO1.PCCNTR.7400463</t>
  </si>
  <si>
    <t>CPSP-424-2025</t>
  </si>
  <si>
    <t>CO1.PCCNTR.7409930</t>
  </si>
  <si>
    <t>$18.375.000,00</t>
  </si>
  <si>
    <t>CPSP-456-2025</t>
  </si>
  <si>
    <t>CO1.PCCNTR.7422113</t>
  </si>
  <si>
    <t>CPSP-469-2025</t>
  </si>
  <si>
    <t>CO1.PCCNTR.7423603</t>
  </si>
  <si>
    <t>$36.960.000,00</t>
  </si>
  <si>
    <t>SECRETARIA DE GOBIERNO - Direccion de Derechos y Resolucion de Conflictos</t>
  </si>
  <si>
    <t>CPSP-473-2025</t>
  </si>
  <si>
    <t>CO1.PCCNTR.7425659</t>
  </si>
  <si>
    <t>CPSP-465-2025</t>
  </si>
  <si>
    <t>CO1.PCCNTR.7424588</t>
  </si>
  <si>
    <t>$44.010.000,00</t>
  </si>
  <si>
    <t>SECRETARIA DE MOVILIDAD - Direccion de Servicios de Movilidad y Gestion del Transporte</t>
  </si>
  <si>
    <t>CPSAG-470-2025</t>
  </si>
  <si>
    <t>CO1.PCCNTR.7423633</t>
  </si>
  <si>
    <t>CPSAG-400-2025</t>
  </si>
  <si>
    <t>CO1.PCCNTR.7424512</t>
  </si>
  <si>
    <t>CPSP-458-2025</t>
  </si>
  <si>
    <t>CO1.PCCNTR.7424788</t>
  </si>
  <si>
    <t>CPSP-457-2025</t>
  </si>
  <si>
    <t>CO1.PCCNTR.7424298</t>
  </si>
  <si>
    <t>CPSP-440-2025</t>
  </si>
  <si>
    <t>CO1.PCCNTR.7423432</t>
  </si>
  <si>
    <t>$210.000.000,00</t>
  </si>
  <si>
    <t>CPSAG-471-2025</t>
  </si>
  <si>
    <t>CO1.PCCNTR.7426174</t>
  </si>
  <si>
    <t>CPSP-474-2025</t>
  </si>
  <si>
    <t>CO1.PCCNTR.7426311</t>
  </si>
  <si>
    <t>CPSP-466-2025</t>
  </si>
  <si>
    <t>CO1.PCCNTR.7423861</t>
  </si>
  <si>
    <t>$ 38.902.500,00</t>
  </si>
  <si>
    <t>CPSAG-0418-2025</t>
  </si>
  <si>
    <t>CO1.PCCNTR.7426101</t>
  </si>
  <si>
    <t>$22.050.000,00</t>
  </si>
  <si>
    <t>CPSAG-460-2025</t>
  </si>
  <si>
    <t>CO1.PCCNTR.7422704</t>
  </si>
  <si>
    <t>CD-007-2025</t>
  </si>
  <si>
    <t>CO1.PCCNTR.7426663</t>
  </si>
  <si>
    <t>$92.000.000,00</t>
  </si>
  <si>
    <t>CPSP-467-2025</t>
  </si>
  <si>
    <t>CO1.PCCNTR.7424470</t>
  </si>
  <si>
    <t>CPSP-479-2025</t>
  </si>
  <si>
    <t>CO1.PCCNTR.7428694</t>
  </si>
  <si>
    <t>CPSP-478-2025</t>
  </si>
  <si>
    <t>CO1.PCCNTR.7428655</t>
  </si>
  <si>
    <t>CPSP-468-2025</t>
  </si>
  <si>
    <t>CO1.PCCNTR.7430706</t>
  </si>
  <si>
    <t>$36.750.000,00</t>
  </si>
  <si>
    <t>CPSP-480-2025</t>
  </si>
  <si>
    <t>CO1.PCCNTR.7429628</t>
  </si>
  <si>
    <t>$51.271.500,00</t>
  </si>
  <si>
    <t>CPSP-481-2025</t>
  </si>
  <si>
    <t>CO1.PCCNTR.7434187</t>
  </si>
  <si>
    <t>$53.998.000,00</t>
  </si>
  <si>
    <t>CPSP-482-2025</t>
  </si>
  <si>
    <t>CO1.PCCNTR.7434576</t>
  </si>
  <si>
    <t>CPSAG-461-2025</t>
  </si>
  <si>
    <t>CO1.PCCNTR.7431707</t>
  </si>
  <si>
    <t>CPSAG-448-2025</t>
  </si>
  <si>
    <t>CO1.PCCNTR.7431383</t>
  </si>
  <si>
    <t>$31.500.000 ,00</t>
  </si>
  <si>
    <t>CPSAG-443-2025</t>
  </si>
  <si>
    <t>CO1.PCCNTR.7430797</t>
  </si>
  <si>
    <t>CPSAG-445-2025</t>
  </si>
  <si>
    <t>CO1.PCCNTR.7431325</t>
  </si>
  <si>
    <t>CD-005-2025</t>
  </si>
  <si>
    <t>CO1.PCCNTR.7424257</t>
  </si>
  <si>
    <t>$168.000.000,00</t>
  </si>
  <si>
    <t>CPSAG-442-2025</t>
  </si>
  <si>
    <t>CO1.PCCNTR.7424019</t>
  </si>
  <si>
    <t>CPSAG-446-2025</t>
  </si>
  <si>
    <t>CO1.PCCNTR.7423567</t>
  </si>
  <si>
    <t>$35.962.500,00</t>
  </si>
  <si>
    <t>CD-004-2025</t>
  </si>
  <si>
    <t>CO1.PCCNTR.7419459</t>
  </si>
  <si>
    <t>DANIELA DUARTE</t>
  </si>
  <si>
    <t>CPSP-425-2025</t>
  </si>
  <si>
    <t>CO1.PCCNTR.7435683</t>
  </si>
  <si>
    <t>$23.520.000 ,00</t>
  </si>
  <si>
    <t>CPSP-407-2025</t>
  </si>
  <si>
    <t>CO1.PCCNTR.7423931</t>
  </si>
  <si>
    <t>$29.400.000,00</t>
  </si>
  <si>
    <t>CPSP-484-2025</t>
  </si>
  <si>
    <t>CO1.PCCNTR.7437486</t>
  </si>
  <si>
    <t>CPSP-483-2025</t>
  </si>
  <si>
    <t>CO1.PCCNTR.7436428</t>
  </si>
  <si>
    <t>$42,000,000,00</t>
  </si>
  <si>
    <t>CPSP-426-2025</t>
  </si>
  <si>
    <t>CO1.PCCNTR.7437754</t>
  </si>
  <si>
    <t>CPSAG-475-2025</t>
  </si>
  <si>
    <t>CO1.PCCNTR.7426644</t>
  </si>
  <si>
    <t>$18.120.300 ,00</t>
  </si>
  <si>
    <t>CPSP-463-2025</t>
  </si>
  <si>
    <t>CO1.PCCNTR.7437077</t>
  </si>
  <si>
    <t>CPSAG-422-2025</t>
  </si>
  <si>
    <t>CO1.PCCNTR.7426195</t>
  </si>
  <si>
    <t>CPSP-462-2025</t>
  </si>
  <si>
    <t>CO1.PCCNTR.7435645</t>
  </si>
  <si>
    <t>CPSAG-459-2025</t>
  </si>
  <si>
    <t>CO1.PCCNTR.7435610</t>
  </si>
  <si>
    <t>CPSP-494-2025</t>
  </si>
  <si>
    <t>CO1.PCCNTR.7437828</t>
  </si>
  <si>
    <t>CPSP-493-2025</t>
  </si>
  <si>
    <t>CO1.PCCNTR.7437747</t>
  </si>
  <si>
    <t>CPSP-455-2025</t>
  </si>
  <si>
    <t>CO1.PCCNTR.7436840</t>
  </si>
  <si>
    <t>CPSAG-0419-2025</t>
  </si>
  <si>
    <t>CO1.PCCNTR.7428121</t>
  </si>
  <si>
    <t>CPSAG-447-2025</t>
  </si>
  <si>
    <t>CO1.PCCNTR.7431359</t>
  </si>
  <si>
    <t>CPSP-495-2025</t>
  </si>
  <si>
    <t>CO1.PCCNTR.7441195</t>
  </si>
  <si>
    <t>$60.480.000,00</t>
  </si>
  <si>
    <t>CPSP-496-2025</t>
  </si>
  <si>
    <t>CO1.PCCNTR.7441592</t>
  </si>
  <si>
    <t>CPSP-497-2025</t>
  </si>
  <si>
    <t>CO1.PCCNTR.7442698</t>
  </si>
  <si>
    <t>CPSAG-477-2025</t>
  </si>
  <si>
    <t>CO1.PCCNTR.7443036</t>
  </si>
  <si>
    <t>CPSP-499-2025</t>
  </si>
  <si>
    <t>CO1.PCCNTR.7444409</t>
  </si>
  <si>
    <t>$36.671.250,00</t>
  </si>
  <si>
    <t>CPSP-490-2025</t>
  </si>
  <si>
    <t>CO1.PCCNTR.7443750</t>
  </si>
  <si>
    <t>CPSP-491-2025</t>
  </si>
  <si>
    <t>CO1.PCCNTR.7443794</t>
  </si>
  <si>
    <t>CPSP-492.2025</t>
  </si>
  <si>
    <t>CO1.PCCNTR.7444601</t>
  </si>
  <si>
    <t>CPSP-427-2025</t>
  </si>
  <si>
    <t>CO1.PCCNTR.7443329</t>
  </si>
  <si>
    <t>CPSAG-454-2025</t>
  </si>
  <si>
    <t>CO1.PCCNTR.7435486</t>
  </si>
  <si>
    <t>CPSP-428-2025</t>
  </si>
  <si>
    <t>CO1.PCCNTR.7443354</t>
  </si>
  <si>
    <t>CPSP-488-2025</t>
  </si>
  <si>
    <t>CO1.PCCNTR.7443400</t>
  </si>
  <si>
    <t>$35.000.00,00</t>
  </si>
  <si>
    <t>CPSP-486-2025</t>
  </si>
  <si>
    <t>CO1.PCCNTR.7445417</t>
  </si>
  <si>
    <t>$29.853.495,00</t>
  </si>
  <si>
    <t>CPSP-487-2025</t>
  </si>
  <si>
    <t>CO1.PCCNTR.7445450</t>
  </si>
  <si>
    <t>$38.400.000,00</t>
  </si>
  <si>
    <t>CPSP-429-2025</t>
  </si>
  <si>
    <t>CO1.PCCNTR.7445215</t>
  </si>
  <si>
    <t>CPSAG-430-2025</t>
  </si>
  <si>
    <t>CO1.PCCNTR.7445802</t>
  </si>
  <si>
    <t>$15.288.000,00</t>
  </si>
  <si>
    <t>CPSP-431-2025</t>
  </si>
  <si>
    <t>CO1.PCCNTR.7446111</t>
  </si>
  <si>
    <t>CPSP-432-2025</t>
  </si>
  <si>
    <t>CO1.PCCNTR.7446126</t>
  </si>
  <si>
    <t>CPSP-500-2025</t>
  </si>
  <si>
    <t>CO1.PCCNTR.7445523</t>
  </si>
  <si>
    <t>CPSP-498-2025</t>
  </si>
  <si>
    <t>CO1.PCCNTR.7443295</t>
  </si>
  <si>
    <t>$18.900.000,00</t>
  </si>
  <si>
    <t>CPSP-433-2025</t>
  </si>
  <si>
    <t>CO1.PCCNTR.7446159</t>
  </si>
  <si>
    <t>CPSP-434-2025</t>
  </si>
  <si>
    <t>CO1.PCCNTR.7446187</t>
  </si>
  <si>
    <t>CPSAG-451-2025</t>
  </si>
  <si>
    <t>CO1.PCCNTR.7431918</t>
  </si>
  <si>
    <t>CPSP-485-2025</t>
  </si>
  <si>
    <t>CO1.PCCNTR.7445335</t>
  </si>
  <si>
    <t>CPSAG-502-2025</t>
  </si>
  <si>
    <t>CO1.PCCNTR.7446815</t>
  </si>
  <si>
    <t>CPSP-435-2025</t>
  </si>
  <si>
    <t>CO1.PCCNTR.7446802</t>
  </si>
  <si>
    <t>CPSP-503-2025</t>
  </si>
  <si>
    <t>CO1.PCCNTR.7446829</t>
  </si>
  <si>
    <t>CPSP-489-2025</t>
  </si>
  <si>
    <t>CO1.PCCNTR.7437098</t>
  </si>
  <si>
    <t>CPSP-521-2025</t>
  </si>
  <si>
    <t>CO1.PCCNTR.7451095</t>
  </si>
  <si>
    <t>$48.533.333,00</t>
  </si>
  <si>
    <t>CV-01-2025</t>
  </si>
  <si>
    <t>CO1.PCCNTR.7434043</t>
  </si>
  <si>
    <t>$2.659.019.635,00</t>
  </si>
  <si>
    <t>CPSP-505-2025</t>
  </si>
  <si>
    <t>CO1.PCCNTR.7449901</t>
  </si>
  <si>
    <t>CPSAG-501-2025</t>
  </si>
  <si>
    <t>CO1.PCCNTR.7446807</t>
  </si>
  <si>
    <t>CPSP-414-2025</t>
  </si>
  <si>
    <t>CO1.PCCNTR.7451082</t>
  </si>
  <si>
    <t>$31.900.000,00</t>
  </si>
  <si>
    <t>CPSP-412-2025</t>
  </si>
  <si>
    <t>CO1.PCCNTR.7451025</t>
  </si>
  <si>
    <t>$35.750.000,00</t>
  </si>
  <si>
    <t>CPSP-452-2025</t>
  </si>
  <si>
    <t>CO1.PCCNTR.7453388</t>
  </si>
  <si>
    <t>$44.622.900,00</t>
  </si>
  <si>
    <t>CPSAG-526-2025</t>
  </si>
  <si>
    <t>CO1.PCCNTR.7453516</t>
  </si>
  <si>
    <t>$20.000.000,00</t>
  </si>
  <si>
    <t>CPSAG-472-2025</t>
  </si>
  <si>
    <t>CO1.PCCNTR.7452570</t>
  </si>
  <si>
    <t>$16.317.000,00</t>
  </si>
  <si>
    <t>CPSP-522-2025</t>
  </si>
  <si>
    <t>CO1.PCCNTR.7453308</t>
  </si>
  <si>
    <t>23/09/2025 </t>
  </si>
  <si>
    <t>CPSP-523-2025</t>
  </si>
  <si>
    <t>CO1.PCCNTR.7453357</t>
  </si>
  <si>
    <t>CPSP-539-2025</t>
  </si>
  <si>
    <t>CO1.PCCNTR.7453930</t>
  </si>
  <si>
    <t>CPSP-444-2025</t>
  </si>
  <si>
    <t>CO1.PCCNTR.7453081</t>
  </si>
  <si>
    <t>$38.704.000,00</t>
  </si>
  <si>
    <t>CPSP-537-2025</t>
  </si>
  <si>
    <t>CO1.PCCNTR.7457000</t>
  </si>
  <si>
    <t>CPSP-538-2025</t>
  </si>
  <si>
    <t>CO1.PCCNTR.7453733</t>
  </si>
  <si>
    <t>$58.653.000,00</t>
  </si>
  <si>
    <t>SECRETARIA DE SALUD</t>
  </si>
  <si>
    <t>FALTA RP</t>
  </si>
  <si>
    <t>CPSP-542-2025</t>
  </si>
  <si>
    <t>CO1.PCCNTR.7460372</t>
  </si>
  <si>
    <t>CPSP-545-2025</t>
  </si>
  <si>
    <t>CO1.PCCNTR.7461114</t>
  </si>
  <si>
    <t>CPSP-464-2025</t>
  </si>
  <si>
    <t>CO1.PCCNTR.7459474</t>
  </si>
  <si>
    <t>$47,880.000,00</t>
  </si>
  <si>
    <t>CPSP-527-2025</t>
  </si>
  <si>
    <t>CO1.PCCNTR.7457659</t>
  </si>
  <si>
    <t>$53.298.000 ,00</t>
  </si>
  <si>
    <t>CPSP-546-2025</t>
  </si>
  <si>
    <t>CO1.PCCNTR.7461183</t>
  </si>
  <si>
    <t>CPSP-543-2025</t>
  </si>
  <si>
    <t>CO1.PCCNTR.7461461</t>
  </si>
  <si>
    <t>CPSAG-548-2025</t>
  </si>
  <si>
    <t>CO1.PCCNTR.7463119</t>
  </si>
  <si>
    <t>$26.334.000,00</t>
  </si>
  <si>
    <t>CPSAG-549-2025</t>
  </si>
  <si>
    <t>CO1.PCCNTR.7463929</t>
  </si>
  <si>
    <t>$35.305.200,00</t>
  </si>
  <si>
    <t>SECRETARIA DE MOVILIDAD - Direccion de Educacion, Seguridad Vial y Control de Transito</t>
  </si>
  <si>
    <t>YENDY RODRIGUEZ SUARES</t>
  </si>
  <si>
    <t>CPSP-547-2025</t>
  </si>
  <si>
    <t>CO1.PCCNTR.7461868</t>
  </si>
  <si>
    <t>CPSP-531-2025</t>
  </si>
  <si>
    <t>CO1.PCCNTR.7465704</t>
  </si>
  <si>
    <t>$38.955.000</t>
  </si>
  <si>
    <t>CPSP-541-2025</t>
  </si>
  <si>
    <t>CO1.PCCNTR.7465608</t>
  </si>
  <si>
    <t>$55.860.000,00</t>
  </si>
  <si>
    <t>CPSAG-530-2025</t>
  </si>
  <si>
    <t>CO1.PCCNTR.7460231</t>
  </si>
  <si>
    <t>CPSP-532-2025</t>
  </si>
  <si>
    <t>CO1.PCCNTR.7468802</t>
  </si>
  <si>
    <t>CPSP-528-2025</t>
  </si>
  <si>
    <t>CO1.PCCNTR.7469053</t>
  </si>
  <si>
    <t>SECRETARIA DE OBRAS PUBLICAS - Direccion de Programacion, Estudios y Diseños</t>
  </si>
  <si>
    <t>CPSAG-533-2025</t>
  </si>
  <si>
    <t>CO1.PCCNTR.7469423</t>
  </si>
  <si>
    <t>CPSP-524-2025</t>
  </si>
  <si>
    <t>CO1.PCCNTR.7461850</t>
  </si>
  <si>
    <t>CPSAG-506-2025</t>
  </si>
  <si>
    <t>CO1.PCCNTR.7468706</t>
  </si>
  <si>
    <t>CPSP-507-2025</t>
  </si>
  <si>
    <t>CO1.PCCNTR.7467879</t>
  </si>
  <si>
    <t>CPSP-559-2025</t>
  </si>
  <si>
    <t>CO1.PCCNTR.7465971</t>
  </si>
  <si>
    <t>CPSP-550-2025</t>
  </si>
  <si>
    <t>CO1.PCCNTR.7465044</t>
  </si>
  <si>
    <t>$48.375.000,00</t>
  </si>
  <si>
    <t>CPSP-544-2025</t>
  </si>
  <si>
    <t>CO1.PCCNTR.7463869</t>
  </si>
  <si>
    <t>CPSP-401-2025</t>
  </si>
  <si>
    <t>CO1.PCCNTR.7453759</t>
  </si>
  <si>
    <t>CPSAG-504-2025</t>
  </si>
  <si>
    <t>CO1.PCCNTR.7449299</t>
  </si>
  <si>
    <t>CPSAG-449-2025</t>
  </si>
  <si>
    <t>CO1.PCCNTR.7435464</t>
  </si>
  <si>
    <t>CPSP-529-2025</t>
  </si>
  <si>
    <t>CO1.PCCNTR.7456345</t>
  </si>
  <si>
    <t>CPSAG-536-2025</t>
  </si>
  <si>
    <t>CO1.PCCNTR.7469707</t>
  </si>
  <si>
    <t>CPSAG-453-2025</t>
  </si>
  <si>
    <t>CO1.PCCNTR.7471288</t>
  </si>
  <si>
    <t>CPSAG-560-2025</t>
  </si>
  <si>
    <t>CO1.PCCNTR.7471859</t>
  </si>
  <si>
    <t>$ 35.312.000,00</t>
  </si>
  <si>
    <t>CPSP-561-2025</t>
  </si>
  <si>
    <t>CO1.PCCNTR.7472417</t>
  </si>
  <si>
    <t>CPSAG-450-2025</t>
  </si>
  <si>
    <t>CO1.PCCNTR.7471370</t>
  </si>
  <si>
    <t>CPSP-540-2025</t>
  </si>
  <si>
    <t>CO1.PCCNTR.7472502</t>
  </si>
  <si>
    <t>CPSAG-574-2025</t>
  </si>
  <si>
    <t>CO1.PCCNTR.7473746</t>
  </si>
  <si>
    <t>$14.437500,00</t>
  </si>
  <si>
    <t>CPSP-553-2025</t>
  </si>
  <si>
    <t>CO1.PCCNTR.7469717</t>
  </si>
  <si>
    <t>$33.390.000,00</t>
  </si>
  <si>
    <t>CPSP-552-2025</t>
  </si>
  <si>
    <t>CO1.PCCNTR.7474611</t>
  </si>
  <si>
    <t>$44.005.500,00</t>
  </si>
  <si>
    <t>CPSAG-535-2025</t>
  </si>
  <si>
    <t>CO1.PCCNTR.7474806</t>
  </si>
  <si>
    <t>$28.770.000,00</t>
  </si>
  <si>
    <t>CPSP-563-2025</t>
  </si>
  <si>
    <t>CO1.PCCNTR.7472741</t>
  </si>
  <si>
    <t>$36.987.300,00</t>
  </si>
  <si>
    <t>CPSAG-565-2025</t>
  </si>
  <si>
    <t>CO1.PCCNTR.7474244</t>
  </si>
  <si>
    <t>$19.152.000,00</t>
  </si>
  <si>
    <t>CPSAG-564-2025</t>
  </si>
  <si>
    <t>CO1.PCCNTR.7472860</t>
  </si>
  <si>
    <t>CPSAG-575-2025</t>
  </si>
  <si>
    <t>CO1.PCCNTR.7474557</t>
  </si>
  <si>
    <t>$13.125.000,00</t>
  </si>
  <si>
    <t>CPSAG-579-2025</t>
  </si>
  <si>
    <t>CO1.PCCNTR.7475619</t>
  </si>
  <si>
    <t>CPSP-557-2025</t>
  </si>
  <si>
    <t>CO1.PCCNTR.7465594</t>
  </si>
  <si>
    <t>CPSP-558-2025</t>
  </si>
  <si>
    <t>CO1.PCCNTR.7474413</t>
  </si>
  <si>
    <t>CPSP-576-2025</t>
  </si>
  <si>
    <t>CO1.PCCNTR.7475798</t>
  </si>
  <si>
    <t>CPSP-582-2025</t>
  </si>
  <si>
    <t>CO1.PCCNTR.7477453</t>
  </si>
  <si>
    <t>CPSP-534-2025</t>
  </si>
  <si>
    <t>CO1.PCCNTR.7478677</t>
  </si>
  <si>
    <t>CPSAG-566-2025</t>
  </si>
  <si>
    <t>CO1.PCCNTR.7479409</t>
  </si>
  <si>
    <t>$20.109.600,00</t>
  </si>
  <si>
    <t>CPSP-567-2025</t>
  </si>
  <si>
    <t>CO1.PCCNTR.7479291</t>
  </si>
  <si>
    <t>$37.100.000,00</t>
  </si>
  <si>
    <t>CPSP-554-2025</t>
  </si>
  <si>
    <t>CO1.PCCNTR.7469592</t>
  </si>
  <si>
    <t>12/13/2025</t>
  </si>
  <si>
    <t>CPSP-509-2025</t>
  </si>
  <si>
    <t>CO1.PCCNTR.7480628</t>
  </si>
  <si>
    <t>CPSAG-562-2025</t>
  </si>
  <si>
    <t>CO1.PCCNTR.7479662</t>
  </si>
  <si>
    <t>$26.880.000,00</t>
  </si>
  <si>
    <t>CPSP-508-2025</t>
  </si>
  <si>
    <t>CO1.PCCNTR.7481037</t>
  </si>
  <si>
    <t>CPSP-510-2025</t>
  </si>
  <si>
    <t>CO1.PCCNTR.7480847</t>
  </si>
  <si>
    <t>$16.800.000 ,00</t>
  </si>
  <si>
    <t>CPSAG-570-2025</t>
  </si>
  <si>
    <t>CO1.PCCNTR.7481792</t>
  </si>
  <si>
    <t>$22.843.800,00</t>
  </si>
  <si>
    <t>CPSP-585-2025</t>
  </si>
  <si>
    <t>CO1.PCCNTR.7482173</t>
  </si>
  <si>
    <t>$51.951.900 ,00</t>
  </si>
  <si>
    <t>CPSAG-511-2025</t>
  </si>
  <si>
    <t>CO1.PCCNTR.7480958</t>
  </si>
  <si>
    <t>CPSAG-577-2025</t>
  </si>
  <si>
    <t>CO1.PCCNTR.7483696</t>
  </si>
  <si>
    <t>CPSP-584-2025</t>
  </si>
  <si>
    <t>CO1.PCCNTR.7482847</t>
  </si>
  <si>
    <t>$27.195.000,00</t>
  </si>
  <si>
    <t>CPSAG-573-2025</t>
  </si>
  <si>
    <t>CO1.PCCNTR.7482304</t>
  </si>
  <si>
    <t>CPSAG-568-2025</t>
  </si>
  <si>
    <t>CO1.PCCNTR.7482638</t>
  </si>
  <si>
    <t>CPSAG-571-2025</t>
  </si>
  <si>
    <t>CO1.PCCNTR.7482282</t>
  </si>
  <si>
    <t>CPSAG-512-2025</t>
  </si>
  <si>
    <t>CO1.PCCNTR.7483204</t>
  </si>
  <si>
    <t>CPSP-555-2025</t>
  </si>
  <si>
    <t>CO1.PCCNTR.7484217</t>
  </si>
  <si>
    <t>$34.265.700,00</t>
  </si>
  <si>
    <t>CPSAG-578-2025</t>
  </si>
  <si>
    <t>CO1.PCCNTR.7482516</t>
  </si>
  <si>
    <t>CPSP-556-2025</t>
  </si>
  <si>
    <t>CO1.PCCNTR.7484537</t>
  </si>
  <si>
    <t>$48.409.200,00</t>
  </si>
  <si>
    <t>CPSAG-625-2025</t>
  </si>
  <si>
    <t>CO1.PCCNTR.7483498</t>
  </si>
  <si>
    <t>$22.417.500,00</t>
  </si>
  <si>
    <t>CPSAG-583-2025</t>
  </si>
  <si>
    <t>CO1.PCCNTR.7482428</t>
  </si>
  <si>
    <t>CPSP-586-2025</t>
  </si>
  <si>
    <t>CO1.PCCNTR.7482118</t>
  </si>
  <si>
    <t>$51.951.900,00</t>
  </si>
  <si>
    <t>CPSAG-572-2025</t>
  </si>
  <si>
    <t>CO1.PCCNTR.7483615</t>
  </si>
  <si>
    <t>$22.843.800 ,00</t>
  </si>
  <si>
    <t>CPSAG-587-2025</t>
  </si>
  <si>
    <t>CO1.PCCNTR.7491978</t>
  </si>
  <si>
    <t>CPSP-595-2025</t>
  </si>
  <si>
    <t>CO1.PCCNTR.7493447</t>
  </si>
  <si>
    <t>CPSP-596-2025</t>
  </si>
  <si>
    <t>CO1.PCCNTR.7495217</t>
  </si>
  <si>
    <t>$36.675.000,00</t>
  </si>
  <si>
    <t>CPSP-600-2025</t>
  </si>
  <si>
    <t>CO1.PCCNTR.7499202</t>
  </si>
  <si>
    <t>JOSÉ VICENTE GUTIERREZ GARZÓN</t>
  </si>
  <si>
    <t>CPSAG-597-2025</t>
  </si>
  <si>
    <t>CO1.PCCNTR.7498106</t>
  </si>
  <si>
    <t>$37.794.133,00</t>
  </si>
  <si>
    <t>CPSAG-513-2025</t>
  </si>
  <si>
    <t>CO1.PCCNTR.7488628</t>
  </si>
  <si>
    <t>CPSAG-514-2025</t>
  </si>
  <si>
    <t>CO1.PCCNTR.7502677</t>
  </si>
  <si>
    <t>CPSAG-516-2025</t>
  </si>
  <si>
    <t>CO1.PCCNTR.7502569</t>
  </si>
  <si>
    <t>CPSP-608-2025</t>
  </si>
  <si>
    <t>CO1.PCCNTR.7507502</t>
  </si>
  <si>
    <t>SECRETARIA DE SALUD- Direccion de vigilancia y control</t>
  </si>
  <si>
    <t>CPSP-476-2025</t>
  </si>
  <si>
    <t>CO1.PCCNTR.7504932</t>
  </si>
  <si>
    <t>17/10/2025 </t>
  </si>
  <si>
    <t>SECRETARIA DE PARTICIPACION CIUDADANA</t>
  </si>
  <si>
    <t>CPSAG-614-2025</t>
  </si>
  <si>
    <t>CO1.PCCNTR.7510661</t>
  </si>
  <si>
    <t>CPSAG-515-2025</t>
  </si>
  <si>
    <t>CO1.PCCNTR.7502558</t>
  </si>
  <si>
    <t>CPSAG-517-2025</t>
  </si>
  <si>
    <t>CO1.PCCNTR.7504617</t>
  </si>
  <si>
    <t>CD-008-2025</t>
  </si>
  <si>
    <t>CO1.PCCNTR.7511844</t>
  </si>
  <si>
    <t>$3.951.056.000,00</t>
  </si>
  <si>
    <t>CPSP-607-2025</t>
  </si>
  <si>
    <t>CO1.PCCNTR.7507253</t>
  </si>
  <si>
    <t>CPSP-609-2025</t>
  </si>
  <si>
    <t>CO1.PCCNTR.7507614</t>
  </si>
  <si>
    <t>CPSP-610-2025</t>
  </si>
  <si>
    <t>CO1.PCCNTR.7507809</t>
  </si>
  <si>
    <t>CPSAG-616-2025</t>
  </si>
  <si>
    <t>CO1.PCCNTR.7514112</t>
  </si>
  <si>
    <t>CPSAG-615-2025</t>
  </si>
  <si>
    <t>CO1.PCCNTR.7513422</t>
  </si>
  <si>
    <t>$15.015.000,00</t>
  </si>
  <si>
    <t>CPSP-619-2025</t>
  </si>
  <si>
    <t>CO1.PCCNTR.7514733</t>
  </si>
  <si>
    <t>$28.875.000,00</t>
  </si>
  <si>
    <t>CPSP-621-2025</t>
  </si>
  <si>
    <t>CO1.PCCNTR.7516238</t>
  </si>
  <si>
    <t>$53.560,000,00</t>
  </si>
  <si>
    <t>CPSAG-519-2025</t>
  </si>
  <si>
    <t>CO1.PCCNTR.7515427</t>
  </si>
  <si>
    <t>$19.530.000,00</t>
  </si>
  <si>
    <t>CPSP-624-2025</t>
  </si>
  <si>
    <t>CO1.PCCNTR.7519572</t>
  </si>
  <si>
    <t>$58.541.667,00</t>
  </si>
  <si>
    <t>CPSP-0625-2025</t>
  </si>
  <si>
    <t>CO1.PCCNTR.7520299</t>
  </si>
  <si>
    <t>$57.000.000,00</t>
  </si>
  <si>
    <t>CPSAG-617-2025</t>
  </si>
  <si>
    <t>CO1.PCCNTR.7513929</t>
  </si>
  <si>
    <t>23/07/2025 </t>
  </si>
  <si>
    <t>CPSP-620-2025</t>
  </si>
  <si>
    <t>CO1.PCCNTR.7516215</t>
  </si>
  <si>
    <t>$39.419.467.00</t>
  </si>
  <si>
    <t>CPSP-520-2025</t>
  </si>
  <si>
    <t>CO1.PCCNTR.7521136</t>
  </si>
  <si>
    <t>$40.425.000,00</t>
  </si>
  <si>
    <t>CPSP-602-2025</t>
  </si>
  <si>
    <t>CO1.PCCNTR.7521326</t>
  </si>
  <si>
    <t>CPSP-598-2025</t>
  </si>
  <si>
    <t>CO1.PCCNTR.7513526</t>
  </si>
  <si>
    <t>$46.830.000,00</t>
  </si>
  <si>
    <t>CPSAG-629-2025</t>
  </si>
  <si>
    <t>CO1.PCCNTR.7527203</t>
  </si>
  <si>
    <t>MC-001-2025</t>
  </si>
  <si>
    <t>CO1.PCCNTR.7526090</t>
  </si>
  <si>
    <t>$63.679.985,00</t>
  </si>
  <si>
    <t>CPSAG-631-2025</t>
  </si>
  <si>
    <t>CO1.PCCNTR.7528883</t>
  </si>
  <si>
    <t>CPSAG-630-2025</t>
  </si>
  <si>
    <t>CO1.PCCNTR.7526344</t>
  </si>
  <si>
    <t>CPSP-632-2025</t>
  </si>
  <si>
    <t>CO1.PCCNTR.7527477</t>
  </si>
  <si>
    <t>$36.050.000,00</t>
  </si>
  <si>
    <t>CPSP-627-2025</t>
  </si>
  <si>
    <t>CO1.PCCNTR.7529172</t>
  </si>
  <si>
    <t>CPSP-603-2025</t>
  </si>
  <si>
    <t>CO1.PCCNTR.7529940</t>
  </si>
  <si>
    <t>CPSAG-618-2025</t>
  </si>
  <si>
    <t>CO1.PCCNTR.7514067</t>
  </si>
  <si>
    <t>CPSP-628-2025</t>
  </si>
  <si>
    <t>CO1.PCCNTR.7529361</t>
  </si>
  <si>
    <t>CPSP-623-2025</t>
  </si>
  <si>
    <t>CO1.PCCNTR.7526366</t>
  </si>
  <si>
    <t>CPSP-622-2025</t>
  </si>
  <si>
    <t>CO1.PCCNTR.7516158</t>
  </si>
  <si>
    <t>CPSAG-612-2025</t>
  </si>
  <si>
    <t>CO1.PCCNTR.7532751</t>
  </si>
  <si>
    <t>$14.800.000,00</t>
  </si>
  <si>
    <t>CPSP-633-2025</t>
  </si>
  <si>
    <t>CO1.PCCNTR.7532117</t>
  </si>
  <si>
    <t>$17.325.000,00</t>
  </si>
  <si>
    <t>CPSP-551-2025</t>
  </si>
  <si>
    <t>CO1.PCCNTR.7533197</t>
  </si>
  <si>
    <t>CPSAG-581-2025</t>
  </si>
  <si>
    <t>CO1.PCCNTR.7534123</t>
  </si>
  <si>
    <t>$27.300.000,00</t>
  </si>
  <si>
    <t>CPSAG-599-2025</t>
  </si>
  <si>
    <t>CO1.PCCNTR.7536005</t>
  </si>
  <si>
    <t>$31.678.333,00</t>
  </si>
  <si>
    <t>CPSAG-645-2025</t>
  </si>
  <si>
    <t>CO1.PCCNTR.7536303</t>
  </si>
  <si>
    <t>CD-009-2025</t>
  </si>
  <si>
    <t>CO1.PCCNTR.7533625</t>
  </si>
  <si>
    <t>$10.545.587,00</t>
  </si>
  <si>
    <t>CPSP-0601-2025</t>
  </si>
  <si>
    <t>CO1.PCCNTR.7537552</t>
  </si>
  <si>
    <t>CPSAG-634-2025</t>
  </si>
  <si>
    <t>CO1.PCCNTR.7528291</t>
  </si>
  <si>
    <t>CPSP-580-2025</t>
  </si>
  <si>
    <t>CO1.PCCNTR.7533420</t>
  </si>
  <si>
    <t>CPSP-613-2025</t>
  </si>
  <si>
    <t>CO1.PCCNTR.7532452</t>
  </si>
  <si>
    <t>CPSAG-674-2025</t>
  </si>
  <si>
    <t>CO1.PCCNTR.7537532</t>
  </si>
  <si>
    <t>ESAL-001-2025</t>
  </si>
  <si>
    <t>CO1.PCCNTR.7537164</t>
  </si>
  <si>
    <t>$8.336.892.719,00</t>
  </si>
  <si>
    <t>CPSP-635-2025</t>
  </si>
  <si>
    <t>CO1.PCCNTR.7530634</t>
  </si>
  <si>
    <t>CPSP-606-2025</t>
  </si>
  <si>
    <t>CO1.PCCNTR.7507067</t>
  </si>
  <si>
    <t>CPSP-0626-2025</t>
  </si>
  <si>
    <t>CO1.PCCNTR.7538746</t>
  </si>
  <si>
    <t>CPSAG-646-2025</t>
  </si>
  <si>
    <t>CO1.PCCNTR.7537152</t>
  </si>
  <si>
    <t>$30.600.000,00</t>
  </si>
  <si>
    <t>CPSAG-644-2025</t>
  </si>
  <si>
    <t>CO1.PCCNTR.7541382</t>
  </si>
  <si>
    <t>$18.480.000,00</t>
  </si>
  <si>
    <t>CPSP-605-2025</t>
  </si>
  <si>
    <t>CO1.PCCNTR.7530436</t>
  </si>
  <si>
    <t>CPSP-636-2025</t>
  </si>
  <si>
    <t>CO1.PCCNTR.7531734</t>
  </si>
  <si>
    <t>CPSP-648-2025</t>
  </si>
  <si>
    <t>CO1.PCCNTR.7551425</t>
  </si>
  <si>
    <t>$25.750.000,00</t>
  </si>
  <si>
    <t>CPSP-0643-2025</t>
  </si>
  <si>
    <t>CO1.PCCNTR.7551408</t>
  </si>
  <si>
    <t>$44.200.000,00</t>
  </si>
  <si>
    <t>CPSP-651-2025</t>
  </si>
  <si>
    <t>CO1.PCCNTR.7553568</t>
  </si>
  <si>
    <t>CPSAG-518-2025</t>
  </si>
  <si>
    <t>CO1.PCCNTR.7551308</t>
  </si>
  <si>
    <t>$18.879.000,00</t>
  </si>
  <si>
    <t>CPSP-653-2025</t>
  </si>
  <si>
    <t>CO1.PCCNTR.7554114</t>
  </si>
  <si>
    <t>$49.500.000,00</t>
  </si>
  <si>
    <t>CPSP-637-2025</t>
  </si>
  <si>
    <t>CO1.PCCNTR.7551181</t>
  </si>
  <si>
    <t>CPSP-638-2025</t>
  </si>
  <si>
    <t>CO1.PCCNTR.7555123</t>
  </si>
  <si>
    <t>CPSP-641-2025</t>
  </si>
  <si>
    <t>CO1.PCCNTR.7555496</t>
  </si>
  <si>
    <t>CPSAG-639-2025</t>
  </si>
  <si>
    <t>CO1.PCCNTR.7555273</t>
  </si>
  <si>
    <t>CPSP-642-2025</t>
  </si>
  <si>
    <t>CO1.PCCNTR.7555908</t>
  </si>
  <si>
    <t>CPSAG-640-2025</t>
  </si>
  <si>
    <t>CO1.PCCNTR.7555810</t>
  </si>
  <si>
    <t>CPSP-650-2025</t>
  </si>
  <si>
    <t>CO1.PCCNTR.7553749</t>
  </si>
  <si>
    <t>CPSAG-649-2025</t>
  </si>
  <si>
    <t>CO1.PCCNTR.7554911</t>
  </si>
  <si>
    <t>$30.607.500,00</t>
  </si>
  <si>
    <t>CPSP-604-2025</t>
  </si>
  <si>
    <t>CO1.PCCNTR.7550550</t>
  </si>
  <si>
    <t>CPSP-654-2025</t>
  </si>
  <si>
    <t>CO1.PCCNTR.7558553</t>
  </si>
  <si>
    <t>$50.074.500,00</t>
  </si>
  <si>
    <t>CD-010-2025</t>
  </si>
  <si>
    <t>CO1.PCCNTR.7559738</t>
  </si>
  <si>
    <t>$384.659.000,00</t>
  </si>
  <si>
    <t>ESAL-003-2025</t>
  </si>
  <si>
    <t>CO1.PCCNTR.7561033</t>
  </si>
  <si>
    <t>$90.489.0426,00</t>
  </si>
  <si>
    <t>CPSAG-659-2025</t>
  </si>
  <si>
    <t>CO1.PCCNTR.7565908</t>
  </si>
  <si>
    <t>CPSP-669-2025</t>
  </si>
  <si>
    <t>CO1.PCCNTR.7572441</t>
  </si>
  <si>
    <t>$65.000.000,00</t>
  </si>
  <si>
    <t>CPSP-671-2025</t>
  </si>
  <si>
    <t>CO1.PCCNTR.7572590</t>
  </si>
  <si>
    <t>$53.865.000,00</t>
  </si>
  <si>
    <t>CPSAG-657-2025</t>
  </si>
  <si>
    <t>CO1.PCCNTR.7571587</t>
  </si>
  <si>
    <t>$27.072.533,00</t>
  </si>
  <si>
    <t>CPSAG-661-2025</t>
  </si>
  <si>
    <t>CO1.PCCNTR.7572846</t>
  </si>
  <si>
    <t>20025-10-27</t>
  </si>
  <si>
    <t>CPSP-670-2025</t>
  </si>
  <si>
    <t>CO1.PCCNTR.7576948</t>
  </si>
  <si>
    <t>$599.968.253,00</t>
  </si>
  <si>
    <t>CPSP-672-2025</t>
  </si>
  <si>
    <t>CO1.PCCNTR.7575690</t>
  </si>
  <si>
    <t>CPSP-658-2025</t>
  </si>
  <si>
    <t>CO1.PCCNTR.7570003</t>
  </si>
  <si>
    <t>$49.171.500,00</t>
  </si>
  <si>
    <r>
      <rPr>
        <sz val="10"/>
        <color rgb="FFFF0000"/>
        <rFont val="Arial"/>
      </rPr>
      <t>40</t>
    </r>
    <r>
      <rPr>
        <sz val="10"/>
        <color rgb="FF000000"/>
        <rFont val="Arial"/>
      </rPr>
      <t xml:space="preserve"> venian de enero</t>
    </r>
  </si>
  <si>
    <t>843-2023 - sin acta de inicio</t>
  </si>
  <si>
    <t>Para el proximo mes MARZO</t>
  </si>
  <si>
    <t>(332+40 que venian mes anterior)</t>
  </si>
  <si>
    <t>CD-006-2025</t>
  </si>
  <si>
    <t>CO1.PCCNTR.7426138</t>
  </si>
  <si>
    <t>CPSAG-525-2025</t>
  </si>
  <si>
    <t>CO1.PCCNTR.7462274</t>
  </si>
  <si>
    <t>CPSAG-594-2025</t>
  </si>
  <si>
    <t>CO1.PCCNTR.7493980</t>
  </si>
  <si>
    <t>CPSP-611-2025</t>
  </si>
  <si>
    <t>CO1.PCCNTR.7516373</t>
  </si>
  <si>
    <t>CPSP-652-2025</t>
  </si>
  <si>
    <t>CO1.PCCNTR.7553943</t>
  </si>
  <si>
    <t>CPSP-655-2025</t>
  </si>
  <si>
    <t>CO1.PCCNTR.7558893</t>
  </si>
  <si>
    <t>MC-002-2025</t>
  </si>
  <si>
    <t>CO1.PCCNTR.7554515</t>
  </si>
  <si>
    <t>CV-002-2025</t>
  </si>
  <si>
    <t>CONVENIO EN CERO - NO SE RINDE EN SIA OBSERVA</t>
  </si>
  <si>
    <t>CO1.PCCNTR.7559486</t>
  </si>
  <si>
    <t xml:space="preserve">                     -  </t>
  </si>
  <si>
    <t>CPSP-662-2025</t>
  </si>
  <si>
    <t>CO1.PCCNTR.7571551</t>
  </si>
  <si>
    <t>CPSP-665-2025</t>
  </si>
  <si>
    <t>CO1.PCCNTR.7577939</t>
  </si>
  <si>
    <t>CPSP-663-2025</t>
  </si>
  <si>
    <t>CO1.PCCNTR.7576243</t>
  </si>
  <si>
    <t>CPSAG-664-2025</t>
  </si>
  <si>
    <t>CO1.PCCNTR.7576857</t>
  </si>
  <si>
    <t>ESAL-002-2025</t>
  </si>
  <si>
    <t>CO1.PCCNTR.7577621</t>
  </si>
  <si>
    <t>CPSP-666-2025</t>
  </si>
  <si>
    <t>CO1.PCCNTR.7583540</t>
  </si>
  <si>
    <t>CPSP-673-2025</t>
  </si>
  <si>
    <t>CO1.PCCNTR.7581694</t>
  </si>
  <si>
    <t>CPSP-676-2025</t>
  </si>
  <si>
    <t>CO1.PCCNTR.7591466</t>
  </si>
  <si>
    <t>CPSP-677-2025</t>
  </si>
  <si>
    <t>CO1.PCCNTR.7591673</t>
  </si>
  <si>
    <t>CPSP-667-2025</t>
  </si>
  <si>
    <t>CO1.PCCNTR.7591200</t>
  </si>
  <si>
    <t>CPSP-678-2025</t>
  </si>
  <si>
    <t xml:space="preserve">CO1.PCCNTR.7593576 </t>
  </si>
  <si>
    <t>CPSP-675-2025</t>
  </si>
  <si>
    <t>CO1.PCCNTR.7592791</t>
  </si>
  <si>
    <t>CPSAG-0674-2025</t>
  </si>
  <si>
    <t>CO1.PCCNTR.7592069</t>
  </si>
  <si>
    <t>CPSP-668-2025</t>
  </si>
  <si>
    <t>CO1.PCCNTR.7594110</t>
  </si>
  <si>
    <t>CPSP- 679-2025</t>
  </si>
  <si>
    <t>CO1.PCCNTR.7595428</t>
  </si>
  <si>
    <t>CD-012-2025</t>
  </si>
  <si>
    <t>CO1.PCCNTR.7599733</t>
  </si>
  <si>
    <t>CD-011-2025</t>
  </si>
  <si>
    <t>CO1.PCCNTR.7595505</t>
  </si>
  <si>
    <t>CPSP-680-2025</t>
  </si>
  <si>
    <t>CO1.PCCNTR.7600794</t>
  </si>
  <si>
    <t>CPSAG-681-2025</t>
  </si>
  <si>
    <t>CO1.PCCNTR.7600048</t>
  </si>
  <si>
    <t>CPSAG-588-2025</t>
  </si>
  <si>
    <t>CO1.PCCNTR.7605401</t>
  </si>
  <si>
    <t>RP CARGADO DE OTRO CONTRATISTA</t>
  </si>
  <si>
    <t>CPSP-682-2025</t>
  </si>
  <si>
    <t>CO1.PCCNTR.7608277</t>
  </si>
  <si>
    <t>CPSP-590-2025</t>
  </si>
  <si>
    <t>CO1.PCCNTR.7608065</t>
  </si>
  <si>
    <t>CPSP-684-2025</t>
  </si>
  <si>
    <t>CO1.PCCNTR.7611795</t>
  </si>
  <si>
    <t>CPSP-589-2025</t>
  </si>
  <si>
    <t>CO1.PCCNTR.7612217</t>
  </si>
  <si>
    <t>CPSP-683-2025</t>
  </si>
  <si>
    <t>CO1.PCCNTR.7611589</t>
  </si>
  <si>
    <t>CPSP-686-2025</t>
  </si>
  <si>
    <t>CO1.PCCNTR.7613928</t>
  </si>
  <si>
    <t>CPSP-685-2025</t>
  </si>
  <si>
    <t>CO1.PCCNTR.7612900</t>
  </si>
  <si>
    <t>CPSAG-687-2025</t>
  </si>
  <si>
    <t xml:space="preserve"> CO1.PCCNTR.7614956</t>
  </si>
  <si>
    <t>CD-013-2025</t>
  </si>
  <si>
    <t xml:space="preserve"> CO1.PCCNTR.7616594</t>
  </si>
  <si>
    <t>CPSAG-591-2025</t>
  </si>
  <si>
    <t xml:space="preserve"> CO1.PCCNTR.7615503</t>
  </si>
  <si>
    <t>CPSP-690-2025</t>
  </si>
  <si>
    <t xml:space="preserve"> CO1.PCCNTR.7616264</t>
  </si>
  <si>
    <t>FATA DOCUMENTOS DE IDOENIDAD Y EXPERIENCIA</t>
  </si>
  <si>
    <t>CPSP-593-2025</t>
  </si>
  <si>
    <t xml:space="preserve"> CO1.PCCNTR.7616764</t>
  </si>
  <si>
    <t>CV-003-2025</t>
  </si>
  <si>
    <t xml:space="preserve"> CO1.PCCNTR.7612888</t>
  </si>
  <si>
    <t>CPSP-688-2025</t>
  </si>
  <si>
    <t xml:space="preserve"> CO1.PCCNTR.7615032</t>
  </si>
  <si>
    <t>CPSP-592-2025</t>
  </si>
  <si>
    <t xml:space="preserve"> CO1.PCCNTR.7619494</t>
  </si>
  <si>
    <t>CPSP-689-2025</t>
  </si>
  <si>
    <t>CO1.PCCNTR.7623316</t>
  </si>
  <si>
    <t>FALTA  ARL- RP</t>
  </si>
  <si>
    <t>CPSP-691-2025</t>
  </si>
  <si>
    <t>CO1.PCCNTR.7630551</t>
  </si>
  <si>
    <t>CPSP-656-2025</t>
  </si>
  <si>
    <t>CO1.PCCNTR.7634956</t>
  </si>
  <si>
    <t>CPSP-692-2025</t>
  </si>
  <si>
    <t>CO1.PCCNTR.7635043</t>
  </si>
  <si>
    <t>CPSP-693-2025</t>
  </si>
  <si>
    <t>CO1.PCCNTR.7641592</t>
  </si>
  <si>
    <t>CPSP-694-2025</t>
  </si>
  <si>
    <t>CO1.PCCNTR.7643158</t>
  </si>
  <si>
    <t>CPSP-695-2025</t>
  </si>
  <si>
    <t>CO1.PCCNTR.7643456</t>
  </si>
  <si>
    <t>CPSP-699-2025</t>
  </si>
  <si>
    <t>CO1.PCCNTR.7649718</t>
  </si>
  <si>
    <t>CPSAG-701-2025</t>
  </si>
  <si>
    <t>CO1.PCCNTR.7651109</t>
  </si>
  <si>
    <t>CD-014-2025</t>
  </si>
  <si>
    <t>CO1.PCCNTR.7650254</t>
  </si>
  <si>
    <t>CD-015-2025</t>
  </si>
  <si>
    <t>CO1.PCCNTR.7651503</t>
  </si>
  <si>
    <t>CPSAG-698-2025</t>
  </si>
  <si>
    <t>CO1.PCCNTR.7650867</t>
  </si>
  <si>
    <t>CPSP-700-2025</t>
  </si>
  <si>
    <t>CO1.PCCNTR.7655271</t>
  </si>
  <si>
    <t>CPSP-696-2025</t>
  </si>
  <si>
    <t>CO1.PCCNTR.7645117</t>
  </si>
  <si>
    <t>CPSAG-697-2025</t>
  </si>
  <si>
    <t>CO1.PCCNTR.7650417</t>
  </si>
  <si>
    <t>CPSAG-702-2025</t>
  </si>
  <si>
    <t>CO1.PCCNTR.7662498</t>
  </si>
  <si>
    <t>CPSP-703-2025</t>
  </si>
  <si>
    <t>CO1.PCCNTR.7666020</t>
  </si>
  <si>
    <t>CV-006-2025</t>
  </si>
  <si>
    <t>CO1.PCCNTR.7663802</t>
  </si>
  <si>
    <t xml:space="preserve">                           -  </t>
  </si>
  <si>
    <t>FALTA  INICIO</t>
  </si>
  <si>
    <t>CD-018-2025</t>
  </si>
  <si>
    <t>CO1.PCCNTR.7669236</t>
  </si>
  <si>
    <t>SECRETARIA GENERAL,
SECRETARIA DE HACIENDA - Direccion de Rentas</t>
  </si>
  <si>
    <t>CPSP-704-2025</t>
  </si>
  <si>
    <t>CO1.PCCNTR.7671036</t>
  </si>
  <si>
    <t>CD-017-2025</t>
  </si>
  <si>
    <t>CO1.PCCNTR.7670855</t>
  </si>
  <si>
    <t>LP-001-2025</t>
  </si>
  <si>
    <t>CO1.PCCNTR.7672340</t>
  </si>
  <si>
    <t xml:space="preserve">ORDEN DE COMPRA </t>
  </si>
  <si>
    <t>CV-008-2025</t>
  </si>
  <si>
    <t>CO1.PCCNTR.7677321</t>
  </si>
  <si>
    <t xml:space="preserve">FALTA RP  </t>
  </si>
  <si>
    <t>CPSAG-705-2025</t>
  </si>
  <si>
    <t>CO1.PCCNTR.7677411</t>
  </si>
  <si>
    <t>CD-016-2025</t>
  </si>
  <si>
    <t>CO1.PCCNTR.7658151</t>
  </si>
  <si>
    <t>CPSAG-706-2025</t>
  </si>
  <si>
    <t>CO1.PCCNTR.7686133</t>
  </si>
  <si>
    <t>CPSAG-707-2025</t>
  </si>
  <si>
    <t>CO1.PCCNTR.7686124</t>
  </si>
  <si>
    <t>CV-005-2025</t>
  </si>
  <si>
    <t>CO1.PCCNTR.7654962</t>
  </si>
  <si>
    <t>MC-007-2025</t>
  </si>
  <si>
    <t>CO1.PCCNTR.7699801</t>
  </si>
  <si>
    <t>CD-019-2025</t>
  </si>
  <si>
    <t>CO1.PCCNTR.7706264</t>
  </si>
  <si>
    <t>En cero</t>
  </si>
  <si>
    <t>15 venian de febrero</t>
  </si>
  <si>
    <t>843-2023</t>
  </si>
  <si>
    <t>Para el proximo mes abril</t>
  </si>
  <si>
    <r>
      <rPr>
        <sz val="10"/>
        <color rgb="FF000000"/>
        <rFont val="Arial"/>
      </rPr>
      <t>(+4+71+8-</t>
    </r>
    <r>
      <rPr>
        <sz val="10"/>
        <color rgb="FFFF0000"/>
        <rFont val="Arial"/>
      </rPr>
      <t>15</t>
    </r>
    <r>
      <rPr>
        <sz val="10"/>
        <color rgb="FF000000"/>
        <rFont val="Arial"/>
      </rPr>
      <t>) que venian mes anterior)</t>
    </r>
  </si>
  <si>
    <t>MC-003-2025</t>
  </si>
  <si>
    <t>CO1.PCCNTR.7666605</t>
  </si>
  <si>
    <t>LP-002-2025.</t>
  </si>
  <si>
    <t>CO1.PCCNTR.7707246</t>
  </si>
  <si>
    <t>SECRETARIA GENERAL - Direccion de Servicios Administrativos - SECRETARIA DE EDUCACION</t>
  </si>
  <si>
    <t>CD-020-2025</t>
  </si>
  <si>
    <t>CO1.PCCNTR.7712293</t>
  </si>
  <si>
    <t>CPSP-708-2025</t>
  </si>
  <si>
    <t>CO1.PCCNTR.7711523</t>
  </si>
  <si>
    <t>CPSP-711-2025</t>
  </si>
  <si>
    <t>CO1.PCCNTR.7716023</t>
  </si>
  <si>
    <t>CPSP-712-2025</t>
  </si>
  <si>
    <t>CO1.PCCNTR.7716602</t>
  </si>
  <si>
    <t>FALTA  RP</t>
  </si>
  <si>
    <t>CPSP-709-2024</t>
  </si>
  <si>
    <t>CO1.PCCNTR.7716075</t>
  </si>
  <si>
    <t>FALTA  ARL - RP</t>
  </si>
  <si>
    <t>CPSAG-710-2025</t>
  </si>
  <si>
    <t>CO1.PCCNTR.7716804</t>
  </si>
  <si>
    <t>CPSP-715-2025</t>
  </si>
  <si>
    <t>CO1.PCCNTR.7729969</t>
  </si>
  <si>
    <t>CV-009-2025</t>
  </si>
  <si>
    <t>CONVENIO EN CERO</t>
  </si>
  <si>
    <t>CO1.PCCNTR.7722613</t>
  </si>
  <si>
    <t xml:space="preserve">             -  </t>
  </si>
  <si>
    <t>CPSP-714-2025</t>
  </si>
  <si>
    <t>CO1.PCCNTR.7735650</t>
  </si>
  <si>
    <t>CPSP-713-2025</t>
  </si>
  <si>
    <t>CO1.PCCNTR.7728967</t>
  </si>
  <si>
    <t>CPSP-716-2025</t>
  </si>
  <si>
    <t>CO1.PCCNTR.7735973</t>
  </si>
  <si>
    <t>MC-008-2025</t>
  </si>
  <si>
    <t>CO1.PCCNTR.7740333</t>
  </si>
  <si>
    <t>CMA-001-2025</t>
  </si>
  <si>
    <t>CO1.PCCNTR.7739840</t>
  </si>
  <si>
    <t>CPSP-717-2025</t>
  </si>
  <si>
    <t>CO1.PCCNTR.7747268</t>
  </si>
  <si>
    <t>CV-010-2025</t>
  </si>
  <si>
    <t>CO1.PCCNTR.7741068</t>
  </si>
  <si>
    <t xml:space="preserve"> $                                   -  </t>
  </si>
  <si>
    <t>CV-011-2025</t>
  </si>
  <si>
    <t>CO1.PCCNTR.7740149</t>
  </si>
  <si>
    <t>CD-021-2025</t>
  </si>
  <si>
    <t>CO1.PCCNTR.7754802</t>
  </si>
  <si>
    <t>CD-022-2025</t>
  </si>
  <si>
    <t>CO1.PCCNTR.7755266</t>
  </si>
  <si>
    <t>CD-023-2025</t>
  </si>
  <si>
    <t>CO1.PCCNTR.7762261</t>
  </si>
  <si>
    <t>CPSAG-718-2025</t>
  </si>
  <si>
    <t>CO1.PCCNTR.7764902</t>
  </si>
  <si>
    <t>09/13/2025</t>
  </si>
  <si>
    <t>CPSP-720-2025</t>
  </si>
  <si>
    <t>CO1.PCCNTR.7771752</t>
  </si>
  <si>
    <t>CD-024-2025</t>
  </si>
  <si>
    <t>CO1.PCCNTR.7766745</t>
  </si>
  <si>
    <t>CD-025-2025</t>
  </si>
  <si>
    <t>CO1.PCCNTR.7772507</t>
  </si>
  <si>
    <t>CPSP-719-2025</t>
  </si>
  <si>
    <t>CO1.PCCNTR.7772503</t>
  </si>
  <si>
    <t>SECRETARIA DE EDUCACION - Direccion de Gestion y Fomento a la Educacion</t>
  </si>
  <si>
    <t>CPSAG-722-2025</t>
  </si>
  <si>
    <t>CO1.PCCNTR.7776302</t>
  </si>
  <si>
    <t>CV-004-2025</t>
  </si>
  <si>
    <t>CO1.PCCNTR.7770666</t>
  </si>
  <si>
    <t xml:space="preserve">CPSAG-723-2025  </t>
  </si>
  <si>
    <t xml:space="preserve"> CO1.PCCNTR.7776935</t>
  </si>
  <si>
    <t>MC-010-2025</t>
  </si>
  <si>
    <t xml:space="preserve"> CO1.PCCNTR.7788395</t>
  </si>
  <si>
    <t>CONVENIO-475-2025</t>
  </si>
  <si>
    <t> </t>
  </si>
  <si>
    <t xml:space="preserve">CV-015-2025. </t>
  </si>
  <si>
    <t xml:space="preserve"> CO1.PCCNTR.7801440</t>
  </si>
  <si>
    <t>CPSP-724-2025</t>
  </si>
  <si>
    <t xml:space="preserve"> CO1.PCCNTR.7802511</t>
  </si>
  <si>
    <t>CPSP-721-2025</t>
  </si>
  <si>
    <t xml:space="preserve"> CO1.PCCNTR.7800551</t>
  </si>
  <si>
    <t>MC-009-2025</t>
  </si>
  <si>
    <t>CO1.PCCNTR.7806340</t>
  </si>
  <si>
    <t>CPSP-726-2025</t>
  </si>
  <si>
    <t>CO1.PCCNTR.7807139</t>
  </si>
  <si>
    <t>CPSP-727-2025</t>
  </si>
  <si>
    <t>CO1.PCCNTR.7809958</t>
  </si>
  <si>
    <t>MC-013-2025</t>
  </si>
  <si>
    <t>CO1.PCCNTR.7817480</t>
  </si>
  <si>
    <t>8 venian de marzo</t>
  </si>
  <si>
    <t>Para el proximo mes mayo</t>
  </si>
  <si>
    <t>(8) que venian mes anterior)</t>
  </si>
  <si>
    <t>DEPENDENCIA</t>
  </si>
  <si>
    <t>CV-014-2025</t>
  </si>
  <si>
    <t>CO1.PCCNTR.7802139</t>
  </si>
  <si>
    <t>CPSP-725-202</t>
  </si>
  <si>
    <t>OK VERIFICADO - MAYO</t>
  </si>
  <si>
    <t>CO1.PCCNTR.7805575</t>
  </si>
  <si>
    <t>CPSAG-728-2025</t>
  </si>
  <si>
    <t>CO1.PCCNTR.7811295</t>
  </si>
  <si>
    <t>CPSP-729-2025</t>
  </si>
  <si>
    <t>CO1.PCCNTR.7821409</t>
  </si>
  <si>
    <t>CPSP-734-2025</t>
  </si>
  <si>
    <t>CO1.PCCNTR.7826953</t>
  </si>
  <si>
    <t>CPSP-730-2025</t>
  </si>
  <si>
    <t>CO1.PCCNTR.7815139</t>
  </si>
  <si>
    <t>CPSPG-731-2025</t>
  </si>
  <si>
    <t>CO1.PCCNTR.7828505</t>
  </si>
  <si>
    <t>CPSAG-733-2025</t>
  </si>
  <si>
    <t>CO1.PCCNTR.7830273</t>
  </si>
  <si>
    <t>CPSP-735-202</t>
  </si>
  <si>
    <t>CO1.PCCNTR.7830908</t>
  </si>
  <si>
    <t>CPSP-737-2025</t>
  </si>
  <si>
    <t>CO1.PCCNTR.7832908</t>
  </si>
  <si>
    <t>FATLA RP</t>
  </si>
  <si>
    <t>CPSP-736-2025</t>
  </si>
  <si>
    <t>CO1.PCCNTR.7830980</t>
  </si>
  <si>
    <t>MC-012-2025</t>
  </si>
  <si>
    <t>CO1.PCCNTR.7833314</t>
  </si>
  <si>
    <t>CPSAG-739-2025</t>
  </si>
  <si>
    <t>CO1.PCCNTR.7837899</t>
  </si>
  <si>
    <t>CPSAG-738-2025</t>
  </si>
  <si>
    <t>CO1.PCCNTR.7838117</t>
  </si>
  <si>
    <t>CPSP-740-2025</t>
  </si>
  <si>
    <t>CO1.PCCNTR.7838714</t>
  </si>
  <si>
    <t>CPSP-743-2025</t>
  </si>
  <si>
    <t>CO1.PCCNTR.7839208</t>
  </si>
  <si>
    <t>CPSAG-742-2025</t>
  </si>
  <si>
    <t>CO1.PCCNTR.7838981</t>
  </si>
  <si>
    <t>CPSAG-741-2025</t>
  </si>
  <si>
    <t>CO1.PCCNTR.7840287</t>
  </si>
  <si>
    <t>CPSP-732-2025</t>
  </si>
  <si>
    <t>CO1.PCCNTR.7838010</t>
  </si>
  <si>
    <t>31/12/2025 </t>
  </si>
  <si>
    <t>CPSP-744-2025</t>
  </si>
  <si>
    <t>CO1.PCCNTR.7842703</t>
  </si>
  <si>
    <t>CPSP-745-2025</t>
  </si>
  <si>
    <t>CO1.PCCNTR.7848547</t>
  </si>
  <si>
    <t>CV-016-2025</t>
  </si>
  <si>
    <t xml:space="preserve">CONVENIO EN CERO </t>
  </si>
  <si>
    <t>CO1.PCCNTR.7826443</t>
  </si>
  <si>
    <t>CD-026-2025</t>
  </si>
  <si>
    <t>CO1.PCCNTR.7854564</t>
  </si>
  <si>
    <t>MC-015-202</t>
  </si>
  <si>
    <t>CO1.PCCNTR.7864211</t>
  </si>
  <si>
    <t>CM-002-2025</t>
  </si>
  <si>
    <t>CO1.PCCNTR.7862278</t>
  </si>
  <si>
    <t>PARA CREAR EN SIA Y CARGAR DOMUMENTOS NO HA INICIADO</t>
  </si>
  <si>
    <t>FALTA INICIO</t>
  </si>
  <si>
    <t>CPSP-746-2025</t>
  </si>
  <si>
    <t>CO1.PCCNTR.7873046</t>
  </si>
  <si>
    <t>CM-01-2025</t>
  </si>
  <si>
    <t>TIPO DE CONTRATO COMODATO - NO CUENTA CON CDP Y RP</t>
  </si>
  <si>
    <t>CO1.PCCNTR.7875257</t>
  </si>
  <si>
    <t>CV-018-2025</t>
  </si>
  <si>
    <t>CONVENIO EN CERO NO HA INICIADO</t>
  </si>
  <si>
    <t>CO1.PCCNTR.7848597</t>
  </si>
  <si>
    <t>CV-019-2025</t>
  </si>
  <si>
    <t>CO1.PCCNTR.7857195</t>
  </si>
  <si>
    <t>CPSAG-747-2025</t>
  </si>
  <si>
    <t>CO1.PCCNTR.7877806</t>
  </si>
  <si>
    <t>CPSP-748-2025</t>
  </si>
  <si>
    <t>CO1.PCCNTR.7877827</t>
  </si>
  <si>
    <t>CPSP-749-2025</t>
  </si>
  <si>
    <t>CO1.PCCNTR.7879950</t>
  </si>
  <si>
    <t>CV-017-2025</t>
  </si>
  <si>
    <t>CO1.PCCNTR.7848612</t>
  </si>
  <si>
    <t>CPSAG-750-2025</t>
  </si>
  <si>
    <t>CO1.PCCNTR.7882937</t>
  </si>
  <si>
    <t>MC-014-2025</t>
  </si>
  <si>
    <t>CO1.PCCNTR.7881928</t>
  </si>
  <si>
    <t>CV-020-2025</t>
  </si>
  <si>
    <t>CO1.PCCNTR.7901905</t>
  </si>
  <si>
    <t>CPSAG-751-2025</t>
  </si>
  <si>
    <t>CO1.PCCNTR.7911419</t>
  </si>
  <si>
    <t>SAMC-002-2025</t>
  </si>
  <si>
    <t>CO1.PCCNTR.7918176</t>
  </si>
  <si>
    <t>SAMC-004-2025</t>
  </si>
  <si>
    <t>CO1.PCCNTR.7922099</t>
  </si>
  <si>
    <t>7 En cero - 1 comodato</t>
  </si>
  <si>
    <t>12 venian de abril (1 En Cero)</t>
  </si>
  <si>
    <t>Para el proximo mes junio</t>
  </si>
  <si>
    <t>(12) que venian mes anterior - 3 de Personeria</t>
  </si>
  <si>
    <t>OK VERIFICADO - JUNIO</t>
  </si>
  <si>
    <t>CV-013-2025</t>
  </si>
  <si>
    <t>CO1.PCCNTR.7769646</t>
  </si>
  <si>
    <t>CPSP-752-2025</t>
  </si>
  <si>
    <t>CO1.PCCNTR.7927907</t>
  </si>
  <si>
    <t>FALTA  RP Y ARL</t>
  </si>
  <si>
    <t>MC-016-2025</t>
  </si>
  <si>
    <t>CO1.PCCNTR.7932368</t>
  </si>
  <si>
    <t>CPSAG-753-2025</t>
  </si>
  <si>
    <t>CO1.PCCNTR.7937713</t>
  </si>
  <si>
    <t>MC-018-2025</t>
  </si>
  <si>
    <t>CO1.PCCNTR.7946535</t>
  </si>
  <si>
    <t>CD-027-2025</t>
  </si>
  <si>
    <t>CO1.PCCNTR.7949637</t>
  </si>
  <si>
    <t>CPSP-754-2025</t>
  </si>
  <si>
    <t>CO1.PCCNTR.7951661</t>
  </si>
  <si>
    <t>FALTA  RP - ARL</t>
  </si>
  <si>
    <t>CD-028-2025</t>
  </si>
  <si>
    <t>CO1.PCCNTR.7947188</t>
  </si>
  <si>
    <t>MC-019-2025</t>
  </si>
  <si>
    <t>CO1.PCCNTR.7963786</t>
  </si>
  <si>
    <t>MC-020-2025</t>
  </si>
  <si>
    <t>CO1.PCCNTR.7965578</t>
  </si>
  <si>
    <t>CPSAG-755-2025</t>
  </si>
  <si>
    <t>CO1.PCCNTR.7991112</t>
  </si>
  <si>
    <t>CPSP-756-2025</t>
  </si>
  <si>
    <t>CO1.PCCNTR.7992638</t>
  </si>
  <si>
    <t>SAMC-006-2025</t>
  </si>
  <si>
    <t>CO1.PCCNTR.7982327</t>
  </si>
  <si>
    <t>CPSAG-757-2025</t>
  </si>
  <si>
    <t>CO1.PCCNTR.8000448</t>
  </si>
  <si>
    <t>SAMC-007-2025</t>
  </si>
  <si>
    <t>CO1.PCCNTR.7992625</t>
  </si>
  <si>
    <t>SG S. ADMINISTRATIVOS</t>
  </si>
  <si>
    <t>CPSP-758-2025</t>
  </si>
  <si>
    <t>CO1.PCCNTR.8020995</t>
  </si>
  <si>
    <t>LP-004-2025</t>
  </si>
  <si>
    <t>CO1.PCCNTR.8017076</t>
  </si>
  <si>
    <t>CO1.PCCNTR.8017302</t>
  </si>
  <si>
    <t>MC-026-2025</t>
  </si>
  <si>
    <t>CO1.PCCNTR.8026451</t>
  </si>
  <si>
    <t>4 venian de Mayo</t>
  </si>
  <si>
    <t>Para el proximo mes julio</t>
  </si>
  <si>
    <t>(4) que venian mes anterior</t>
  </si>
  <si>
    <t>CV-021-2025</t>
  </si>
  <si>
    <t>CO1.PCCNTR.7951372</t>
  </si>
  <si>
    <t>CV-022-2025</t>
  </si>
  <si>
    <t>CO1.PCCNTR.7966451</t>
  </si>
  <si>
    <t>CD-030-2025</t>
  </si>
  <si>
    <t>OK VERIFICADO - JULIO</t>
  </si>
  <si>
    <t>CO1.PCCNTR.7970015</t>
  </si>
  <si>
    <t>LP-003-2025</t>
  </si>
  <si>
    <t>CO1.PCCNTR.7993854</t>
  </si>
  <si>
    <t>MEC-021-2025</t>
  </si>
  <si>
    <t>CO1.PCCNTR.8011509</t>
  </si>
  <si>
    <t xml:space="preserve">FALTA  RP </t>
  </si>
  <si>
    <t>MC-022-2025</t>
  </si>
  <si>
    <t>CO1.PCCNTR.8017036</t>
  </si>
  <si>
    <t>CD-032-2025</t>
  </si>
  <si>
    <t>CO1.PCCNTR.8018234</t>
  </si>
  <si>
    <t>FALTA INICIO - RP - GARANTIAS - APROBACION</t>
  </si>
  <si>
    <t>CPSAG-759-2025</t>
  </si>
  <si>
    <t>CO1.PCCNTR.8029574</t>
  </si>
  <si>
    <t>SAMC-009-2025</t>
  </si>
  <si>
    <t>CO1.PCCNTR.8028754</t>
  </si>
  <si>
    <t>SECRETARIA DE SALUD - Direccion de Ispeccion, vigilancia y control</t>
  </si>
  <si>
    <t>SAMC-008-2025</t>
  </si>
  <si>
    <t>CO1.PCCNTR.7996400</t>
  </si>
  <si>
    <t>SASIE-002-2025</t>
  </si>
  <si>
    <t>CO1.PCCNTR.8035724</t>
  </si>
  <si>
    <t>CD-033-202</t>
  </si>
  <si>
    <t>CO1.PCCNTR.8051003</t>
  </si>
  <si>
    <t>CPSAG-760-2025</t>
  </si>
  <si>
    <t>CO1.PCCNTR.8058578</t>
  </si>
  <si>
    <t>CV-023-2025</t>
  </si>
  <si>
    <t>CO1.PCCNTR.8060984</t>
  </si>
  <si>
    <t>CD-035-2025</t>
  </si>
  <si>
    <t>CONTRATO EN CERO</t>
  </si>
  <si>
    <t>CO1.PCCNTR.8087982</t>
  </si>
  <si>
    <t xml:space="preserve"> $                                -  </t>
  </si>
  <si>
    <t>FALTAN DOUMENTOS DE PROVEDOR</t>
  </si>
  <si>
    <t>Dra Sol Margarita Lancheros</t>
  </si>
  <si>
    <t>CD-034-2025</t>
  </si>
  <si>
    <t>CO1.PCCNTR.8092196</t>
  </si>
  <si>
    <t>CD-036-2025</t>
  </si>
  <si>
    <t>CO1.PCCNTR.8094908</t>
  </si>
  <si>
    <t>CPSAG-763-2025</t>
  </si>
  <si>
    <t>CO1.PCCNTR.8098507</t>
  </si>
  <si>
    <t>CPSP-762-2025</t>
  </si>
  <si>
    <t xml:space="preserve">CONTRATO EN CERO </t>
  </si>
  <si>
    <t>CO1.PCCNTR.8092792</t>
  </si>
  <si>
    <t>CD-037-2025</t>
  </si>
  <si>
    <t>CO1.PCCNTR.8101410</t>
  </si>
  <si>
    <t>CPSP-764-2025</t>
  </si>
  <si>
    <t>CO1.PCCNTR.8107984</t>
  </si>
  <si>
    <t>CV-025-2025</t>
  </si>
  <si>
    <t>CO1.PCCNTR.8109343</t>
  </si>
  <si>
    <t>MC-029-2025</t>
  </si>
  <si>
    <t>CO1.PCCNTR.8121816</t>
  </si>
  <si>
    <t>CPSP-765-2025</t>
  </si>
  <si>
    <t>CO1.PCCNTR.8133970</t>
  </si>
  <si>
    <t>CV-024-2025</t>
  </si>
  <si>
    <t>CONTRATO EN CERO NO HA INICIADO</t>
  </si>
  <si>
    <t xml:space="preserve">
CO1.PCCNTR.8088014</t>
  </si>
  <si>
    <t>FATAL INICIO</t>
  </si>
  <si>
    <t xml:space="preserve"> (9) venian de junio</t>
  </si>
  <si>
    <t>SIN REPORTAR</t>
  </si>
  <si>
    <t>Para el proximo mes agosto</t>
  </si>
  <si>
    <t>(9) que venian mes anterior</t>
  </si>
  <si>
    <t>ESAL-004 2025</t>
  </si>
  <si>
    <t>OK VERIFICADO - AGOSTO</t>
  </si>
  <si>
    <t>CO1.PCCNTR.7965562</t>
  </si>
  <si>
    <t>MC-030-2025</t>
  </si>
  <si>
    <t>CO1.PCCNTR.8124602</t>
  </si>
  <si>
    <t>NO SE RINDE EN SIA OBSERVA  - CONVENIO EN CERO</t>
  </si>
  <si>
    <t>CD-038-2025</t>
  </si>
  <si>
    <t>NO SE RINDE EN SIA OBSERVA - PRESUPUESTO RESGUARDO INDIGENA</t>
  </si>
  <si>
    <t>CO1.PCCNTR.8150469</t>
  </si>
  <si>
    <t>MODALIDAD DE CONTRATACIÓN ADMINISTRACION DE RESURSOS</t>
  </si>
  <si>
    <t>CD-039-2025</t>
  </si>
  <si>
    <t>CO1.PCCNTR.8150722</t>
  </si>
  <si>
    <t>CD-040-2025</t>
  </si>
  <si>
    <t>CO1.PCCNTR.8150471</t>
  </si>
  <si>
    <t>CV-026-2025</t>
  </si>
  <si>
    <t>CO1.PCCNTR.8137769</t>
  </si>
  <si>
    <t>31/12/2027 </t>
  </si>
  <si>
    <t xml:space="preserve">FALTA INICIO  </t>
  </si>
  <si>
    <t>SAMC-010-2025</t>
  </si>
  <si>
    <t>CO1.PCCNTR.8136969</t>
  </si>
  <si>
    <t>CPSP-768-2025</t>
  </si>
  <si>
    <t>CO1.PCCNTR.8162648</t>
  </si>
  <si>
    <t>CPSP-769-2025</t>
  </si>
  <si>
    <t>CO1.PCCNTR.8167311</t>
  </si>
  <si>
    <t>CPSP-770-2025</t>
  </si>
  <si>
    <t>CO1.PCCNTR.8171567</t>
  </si>
  <si>
    <t>CPSAG-766-2025</t>
  </si>
  <si>
    <t>CO1.PCCNTR.8147449</t>
  </si>
  <si>
    <t>MC-031-2025</t>
  </si>
  <si>
    <t>CO1.PCCNTR.8168556</t>
  </si>
  <si>
    <t>CPSP-771-2025</t>
  </si>
  <si>
    <t>CO1.PCCNTR.8172582</t>
  </si>
  <si>
    <t>CD-041-2025</t>
  </si>
  <si>
    <t>CO1.PCCNTR.8178716</t>
  </si>
  <si>
    <t>CD-042-2025</t>
  </si>
  <si>
    <t>CO1.PCCNTR.8178853</t>
  </si>
  <si>
    <t>SECRETARIA GENERAL,
SECRETARIA GENERAL - Direccion de Servicios Administrativos</t>
  </si>
  <si>
    <t>CPSP-772-2025</t>
  </si>
  <si>
    <t>CO1.PCCNTR.8179365</t>
  </si>
  <si>
    <t>SECRETARIA GENERAL - Direccion de Servicios Administrativos, SECRETARIA DE EDUCACION</t>
  </si>
  <si>
    <t>MC-034-2025</t>
  </si>
  <si>
    <t>CO1.PCCNTR.8192169</t>
  </si>
  <si>
    <t>CPSP-767-2025</t>
  </si>
  <si>
    <t>CO1.PCCNTR.8195845</t>
  </si>
  <si>
    <t>CPSP-773-2025</t>
  </si>
  <si>
    <t>CO1.PCCNTR.8195417</t>
  </si>
  <si>
    <t>MC-032-2025</t>
  </si>
  <si>
    <t>CO1.PCCNTR.8190218</t>
  </si>
  <si>
    <t>CPSP-775-2025</t>
  </si>
  <si>
    <t>CO1.PCCNTR.8205017</t>
  </si>
  <si>
    <t>CV-027-2025</t>
  </si>
  <si>
    <t>CO1.PCCNTR.8197208</t>
  </si>
  <si>
    <t>CPSAG-774-2025.</t>
  </si>
  <si>
    <t>CO1.PCCNTR.8212252</t>
  </si>
  <si>
    <t>CPSP-776-2025</t>
  </si>
  <si>
    <t>CO1.PCCNTR.8212648</t>
  </si>
  <si>
    <t>MC-036-2025</t>
  </si>
  <si>
    <t>CO1.PCCNTR.8216453</t>
  </si>
  <si>
    <t>CPSP-778-2025</t>
  </si>
  <si>
    <t>CO1.PCCNTR.8220819</t>
  </si>
  <si>
    <t>CPSP-779-2025</t>
  </si>
  <si>
    <t>CO1.PCCNTR.8221029</t>
  </si>
  <si>
    <t>CPSAG-777-2025</t>
  </si>
  <si>
    <t>CO1.PCCNTR.8218569</t>
  </si>
  <si>
    <t>CD-043-2025</t>
  </si>
  <si>
    <t>CO1.PCCNTR.8226579</t>
  </si>
  <si>
    <t>CD-044-2025</t>
  </si>
  <si>
    <t>CO1.PCCNTR.8226683</t>
  </si>
  <si>
    <t>CD-046-2025</t>
  </si>
  <si>
    <t>CO1.PCCNTR.8229564</t>
  </si>
  <si>
    <t>CD-045-2025</t>
  </si>
  <si>
    <t>CO1.PCCNTR.8229545</t>
  </si>
  <si>
    <t>CD-047-2025</t>
  </si>
  <si>
    <t>CO1.PCCNTR.8230731</t>
  </si>
  <si>
    <t>CPSP-781-2025</t>
  </si>
  <si>
    <t>CO1.PCCNTR.8233711</t>
  </si>
  <si>
    <t>ESAL-005-2025</t>
  </si>
  <si>
    <t>CO1.PCCNTR.8229503</t>
  </si>
  <si>
    <t>CPSP-782-2025</t>
  </si>
  <si>
    <t>CO1.PCCNTR.8235405</t>
  </si>
  <si>
    <t>CPSP-783-2025</t>
  </si>
  <si>
    <t>CO1.PCCNTR.8234692</t>
  </si>
  <si>
    <t>MC-037-2025</t>
  </si>
  <si>
    <t>CO1.PCCNTR.8235244</t>
  </si>
  <si>
    <t>MC-038-2025</t>
  </si>
  <si>
    <t>CO1.PCCNTR.8237903</t>
  </si>
  <si>
    <t>CPSP-787-2025</t>
  </si>
  <si>
    <t>CO1.PCCNTR.8242611</t>
  </si>
  <si>
    <t>CD-048-2025</t>
  </si>
  <si>
    <t>CO1.PCCNTR.8243331</t>
  </si>
  <si>
    <t>CPSP-789-2025</t>
  </si>
  <si>
    <t>CO1.PCCNTR.8243412</t>
  </si>
  <si>
    <t xml:space="preserve"> (6) venian de julio</t>
  </si>
  <si>
    <t>SIN INICIO</t>
  </si>
  <si>
    <t>Para el proximo mes septiembre</t>
  </si>
  <si>
    <t>ITEM</t>
  </si>
  <si>
    <t>SAMC-005-2025</t>
  </si>
  <si>
    <t>OK VERIFICADO - SEPTIEMBRE</t>
  </si>
  <si>
    <t>CO1.PCCNTR.8036750</t>
  </si>
  <si>
    <t xml:space="preserve">SECRETARIA DE OBRAS PUBLICAS </t>
  </si>
  <si>
    <t>CV-028-2025</t>
  </si>
  <si>
    <t>CO1.PCCNTR.8205711</t>
  </si>
  <si>
    <t>CPSP-780-2025</t>
  </si>
  <si>
    <t>CO1.PCCNTR.8226828</t>
  </si>
  <si>
    <t>CV-029-2025</t>
  </si>
  <si>
    <t>CO1.PCCNTR.8229905</t>
  </si>
  <si>
    <t>CPSAG-784-2025</t>
  </si>
  <si>
    <t>CO1.PCCNTR.8240817</t>
  </si>
  <si>
    <t>MC-035-2025</t>
  </si>
  <si>
    <t>CO1.PCCNTR.8238856</t>
  </si>
  <si>
    <t>CPSP-786-202</t>
  </si>
  <si>
    <t>CO1.PCCNTR.8242953</t>
  </si>
  <si>
    <t>CMA-004-2025</t>
  </si>
  <si>
    <t>CO1.PCCNTR.8239960</t>
  </si>
  <si>
    <t>CPSAG-785-2025</t>
  </si>
  <si>
    <t>CO1.PCCNTR.8247643</t>
  </si>
  <si>
    <t>CPSAG-793-2025</t>
  </si>
  <si>
    <t>CO1.PCCNTR.8251649</t>
  </si>
  <si>
    <t>CPSP-788-2025</t>
  </si>
  <si>
    <t>CO1.PCCNTR.8253907</t>
  </si>
  <si>
    <t>CPSP-791-2025</t>
  </si>
  <si>
    <t>CO1.PCCNTR.8251808</t>
  </si>
  <si>
    <t>CPSP-792-2025</t>
  </si>
  <si>
    <t>CO1.PCCNTR.8254501</t>
  </si>
  <si>
    <t>CPSP-800-2025</t>
  </si>
  <si>
    <t>CO1.PCCNTR.8256016</t>
  </si>
  <si>
    <t>CPSAG-794-2025</t>
  </si>
  <si>
    <t>CO1.PCCNTR.8257710</t>
  </si>
  <si>
    <t>CPSAG-798-2025</t>
  </si>
  <si>
    <t>CO1.PCCNTR.8254843</t>
  </si>
  <si>
    <t>CPSP-795-2025</t>
  </si>
  <si>
    <t>CO1.PCCNTR.8257926</t>
  </si>
  <si>
    <t>CPSP-806-2025</t>
  </si>
  <si>
    <t>CO1.PCCNTR.8263220</t>
  </si>
  <si>
    <t>CPSP-807-2025</t>
  </si>
  <si>
    <t>CO1.PCCNTR.8263610</t>
  </si>
  <si>
    <t>CPSP-808-2025</t>
  </si>
  <si>
    <t>CO1.PCCNTR.8264751</t>
  </si>
  <si>
    <t>SASIE-003-2025</t>
  </si>
  <si>
    <t>CO1.PCCNTR.8253738</t>
  </si>
  <si>
    <t>OFICINA DE LAS TIC</t>
  </si>
  <si>
    <t>CPSP-790-2025</t>
  </si>
  <si>
    <t>CO1.PCCNTR.8264339</t>
  </si>
  <si>
    <t>FALTA DOCUMENTOS DE IDONEIDAD Y EXPERIENCIA</t>
  </si>
  <si>
    <t>DR. DANIELA DUARTE</t>
  </si>
  <si>
    <t>CPSAG-809-2025</t>
  </si>
  <si>
    <t>CO1.PCCNTR.8268454</t>
  </si>
  <si>
    <t>CPSP-815-2025</t>
  </si>
  <si>
    <t>CO1.PCCNTR.8268168</t>
  </si>
  <si>
    <t>CPSP-803-2025</t>
  </si>
  <si>
    <t>CO1.PCCNTR.8268662</t>
  </si>
  <si>
    <t>CPSAG-817-2025</t>
  </si>
  <si>
    <t>CO1.PCCNTR.8268515</t>
  </si>
  <si>
    <t>FALTA ESTUDIO PREVIO</t>
  </si>
  <si>
    <t>DR. JOSE VICENTE</t>
  </si>
  <si>
    <t>CPSP-802-2025</t>
  </si>
  <si>
    <t>CO1.PCCNTR.8269140</t>
  </si>
  <si>
    <t>CPSAG-818-2025</t>
  </si>
  <si>
    <t>CO1.PCCNTR.8268763</t>
  </si>
  <si>
    <t>CPSP-816-2025</t>
  </si>
  <si>
    <t>CO1.PCCNTR.8268097</t>
  </si>
  <si>
    <t>CPSP-819-202</t>
  </si>
  <si>
    <t>CO1.PCCNTR.8269688</t>
  </si>
  <si>
    <t>CPSAG-801-2025</t>
  </si>
  <si>
    <t>CO1.PCCNTR.8269594</t>
  </si>
  <si>
    <t>FALTA RP - ARL</t>
  </si>
  <si>
    <t>CPSAG-796-2025</t>
  </si>
  <si>
    <t>CO1.PCCNTR.8272915</t>
  </si>
  <si>
    <t>CPSAG-821-2025</t>
  </si>
  <si>
    <t>CO1.PCCNTR.8273344</t>
  </si>
  <si>
    <t>CPSP-797-2025</t>
  </si>
  <si>
    <t>CO1.PCCNTR.8272299</t>
  </si>
  <si>
    <t>LP-007-2025</t>
  </si>
  <si>
    <t xml:space="preserve">CO1.PCCNTR.8274947 </t>
  </si>
  <si>
    <t>ESAL-006-2025</t>
  </si>
  <si>
    <t>CO1.PCCNTR.8267208</t>
  </si>
  <si>
    <t>SAMC-012-2025</t>
  </si>
  <si>
    <t>CO1.PCCNTR.8274239</t>
  </si>
  <si>
    <t>CPSP-820-2025</t>
  </si>
  <si>
    <t>CO1.PCCNTR.8269700</t>
  </si>
  <si>
    <t>CPSP-823-2025</t>
  </si>
  <si>
    <t>CO1.PCCNTR.8277282</t>
  </si>
  <si>
    <t>CPSP-822-2025</t>
  </si>
  <si>
    <t>CO1.PCCNTR.8278022</t>
  </si>
  <si>
    <t>CPSP-824-2025</t>
  </si>
  <si>
    <t>CO1.PCCNTR.8279846</t>
  </si>
  <si>
    <t>CPSAG-825-2025</t>
  </si>
  <si>
    <t>CO1.PCCNTR.8281777</t>
  </si>
  <si>
    <t>CPSP-826-2025</t>
  </si>
  <si>
    <t>CO1.PCCNTR.8285111</t>
  </si>
  <si>
    <t>CPSP-831-2025</t>
  </si>
  <si>
    <t>CO1.PCCNTR.8286061</t>
  </si>
  <si>
    <t>CPSP-832-2025</t>
  </si>
  <si>
    <t>CO1.PCCNTR.8287529</t>
  </si>
  <si>
    <t>SASIE-004-2025</t>
  </si>
  <si>
    <t>CO1.PCCNTR.8273889</t>
  </si>
  <si>
    <t>CPSP-834-2025</t>
  </si>
  <si>
    <t>CO1.PCCNTR.8288123</t>
  </si>
  <si>
    <t>CPSP-835-2025</t>
  </si>
  <si>
    <t>CO1.PCCNTR.8288172</t>
  </si>
  <si>
    <t>CPSP-836-2025</t>
  </si>
  <si>
    <t>CO1.PCCNTR.8288335</t>
  </si>
  <si>
    <t>CPSAG-833-2025</t>
  </si>
  <si>
    <t>CO1.PCCNTR.8288699</t>
  </si>
  <si>
    <t>CPSP-830-2025</t>
  </si>
  <si>
    <t>CO1.PCCNTR.8288787</t>
  </si>
  <si>
    <t>CPSAG-839-2025</t>
  </si>
  <si>
    <t>CO1.PCCNTR.8289136</t>
  </si>
  <si>
    <t>CPSP-838-2025</t>
  </si>
  <si>
    <t>CO1.PCCNTR.8288444</t>
  </si>
  <si>
    <t>CPSAG-840-2025</t>
  </si>
  <si>
    <t>CO1.PCCNTR.8289600</t>
  </si>
  <si>
    <t>CPSAG-841-2025</t>
  </si>
  <si>
    <t>CO1.PCCNTR.8292708</t>
  </si>
  <si>
    <t>SAMC-013-2025</t>
  </si>
  <si>
    <t>CO1.PCCNTR.8282464</t>
  </si>
  <si>
    <t>CM-003-2025</t>
  </si>
  <si>
    <t>NO SE RINDE EN SIA OBSERVA  - COMODATO EN CERO</t>
  </si>
  <si>
    <t>CO1.PCCNTR.8286835</t>
  </si>
  <si>
    <t>CPSP-827-2025</t>
  </si>
  <si>
    <t>CO1.PCCNTR.8298009</t>
  </si>
  <si>
    <t>FALTA - ARL</t>
  </si>
  <si>
    <t>CPSP-828-2025</t>
  </si>
  <si>
    <t>CO1.PCCNTR.8298648</t>
  </si>
  <si>
    <t>CPSP-842-2025</t>
  </si>
  <si>
    <t>CO1.PCCNTR.8300721</t>
  </si>
  <si>
    <t>CPSP-843-2025</t>
  </si>
  <si>
    <t>CO1.PCCNTR.8301052</t>
  </si>
  <si>
    <t>CPSAG-812-2025</t>
  </si>
  <si>
    <t>CO1.PCCNTR.8301347</t>
  </si>
  <si>
    <t>CPSAG-813-2025</t>
  </si>
  <si>
    <t>CO1.PCCNTR.8301419</t>
  </si>
  <si>
    <t>CPSAG-844-2025</t>
  </si>
  <si>
    <t>CO1.PCCNTR.8300972</t>
  </si>
  <si>
    <t>CPSP-804-2025</t>
  </si>
  <si>
    <t>CO1.PCCNTR.8269736</t>
  </si>
  <si>
    <t>CDP ERRADO EN SECOP, NO CORRESPONDE AL CONTRATO</t>
  </si>
  <si>
    <t>VANESSA SAENZ</t>
  </si>
  <si>
    <t>CPSP-845-2025</t>
  </si>
  <si>
    <t>CO1.PCCNTR.8304518</t>
  </si>
  <si>
    <t>CD-050-2025</t>
  </si>
  <si>
    <t>CO1.PCCNTR.8303811</t>
  </si>
  <si>
    <t>ESAL-007-2025</t>
  </si>
  <si>
    <t>CO1.PCCNTR.8303072</t>
  </si>
  <si>
    <t>CPSAG-829-2025</t>
  </si>
  <si>
    <t>CO1.PCCNTR.8304795</t>
  </si>
  <si>
    <t>CPSP-847-2025</t>
  </si>
  <si>
    <t>CO1.PCCNTR.8308642</t>
  </si>
  <si>
    <t>CPSAG-846-2025</t>
  </si>
  <si>
    <t>CO1.PCCNTR.8307342</t>
  </si>
  <si>
    <t>CPSAG-811-2025</t>
  </si>
  <si>
    <t>CO1.PCCNTR.8310353</t>
  </si>
  <si>
    <t>CPSAG-814-2025</t>
  </si>
  <si>
    <t>CO1.PCCNTR.8310053</t>
  </si>
  <si>
    <t>CPSP-848-2025</t>
  </si>
  <si>
    <t>CO1.PCCNTR.8311590</t>
  </si>
  <si>
    <t>CPSAG-849-2025.</t>
  </si>
  <si>
    <t>CO1.PCCNTR.8313114</t>
  </si>
  <si>
    <t>CPSAG-850-2025</t>
  </si>
  <si>
    <t>CO1.PCCNTR.8314004</t>
  </si>
  <si>
    <t>CD-051-2025</t>
  </si>
  <si>
    <t>CO1.PCCNTR.8309970</t>
  </si>
  <si>
    <t>CPSP-859-2025</t>
  </si>
  <si>
    <t>CO1.PCCNTR.8318169</t>
  </si>
  <si>
    <t>CPSP-860-2025</t>
  </si>
  <si>
    <t>CO1.PCCNTR.8320038</t>
  </si>
  <si>
    <t>CPSP-761-2025</t>
  </si>
  <si>
    <t>CO1.PCCNTR.8319527</t>
  </si>
  <si>
    <t>CPSP-805-2025..</t>
  </si>
  <si>
    <t>CO1.PCCNTR.8320095</t>
  </si>
  <si>
    <t>CPSAG-862-2025</t>
  </si>
  <si>
    <t>CO1.PCCNTR.8320851</t>
  </si>
  <si>
    <t>CPSAG-861-2025</t>
  </si>
  <si>
    <t>CO1.PCCNTR.8320286</t>
  </si>
  <si>
    <t>CPSP-851-2025</t>
  </si>
  <si>
    <t>CO1.PCCNTR.8327734</t>
  </si>
  <si>
    <t>CPSAG-857-2025</t>
  </si>
  <si>
    <t>CO1.PCCNTR.8329249</t>
  </si>
  <si>
    <t>CPSP-852-2025</t>
  </si>
  <si>
    <t>CO1.PCCNTR.8329758</t>
  </si>
  <si>
    <t>CPSAG-856-2025</t>
  </si>
  <si>
    <t>CO1.PCCNTR.8329242</t>
  </si>
  <si>
    <t>CPSAG-855-2025</t>
  </si>
  <si>
    <t>CO1.PCCNTR.8329187</t>
  </si>
  <si>
    <t>CPSAG-858-2025</t>
  </si>
  <si>
    <t>CO1.PCCNTR.8333094</t>
  </si>
  <si>
    <t>CPSP-853-2025</t>
  </si>
  <si>
    <t>CO1.PCCNTR.8331607</t>
  </si>
  <si>
    <t>CPSP-854-2025</t>
  </si>
  <si>
    <t>CO1.PCCNTR.8332959</t>
  </si>
  <si>
    <t>ESAL-008-2025</t>
  </si>
  <si>
    <t>CO1.PCCNTR.8331326</t>
  </si>
  <si>
    <t>CPSP-867-2025</t>
  </si>
  <si>
    <t>CO1.PCCNTR.8335181</t>
  </si>
  <si>
    <t>CPSAG-863-2025.</t>
  </si>
  <si>
    <t>CO1.PCCNTR.8335968</t>
  </si>
  <si>
    <t>CPSAG-866-2025</t>
  </si>
  <si>
    <t>CO1.PCCNTR.8335964</t>
  </si>
  <si>
    <t>CPSAG-868--2025</t>
  </si>
  <si>
    <t>CO1.PCCNTR.8336186</t>
  </si>
  <si>
    <t>CPSP-869-2025</t>
  </si>
  <si>
    <t>CO1.PCCNTR.8338559</t>
  </si>
  <si>
    <t>CV-030-2025</t>
  </si>
  <si>
    <t>CO1.PCCNTR.8331903</t>
  </si>
  <si>
    <t>CPSAG-871-2025</t>
  </si>
  <si>
    <t>CO1.PCCNTR.8347345</t>
  </si>
  <si>
    <t>CPSAG-870-2025</t>
  </si>
  <si>
    <t>CO1.PCCNTR.8347238</t>
  </si>
  <si>
    <t>CPSP-865-2025</t>
  </si>
  <si>
    <t>CO1.PCCNTR.8353518</t>
  </si>
  <si>
    <t>CPSAG-864 -2025</t>
  </si>
  <si>
    <t>CO1.PCCNTR.8352691</t>
  </si>
  <si>
    <t>MC-042 - 2025</t>
  </si>
  <si>
    <t>CO1.PCCNTR.8352798</t>
  </si>
  <si>
    <t>CPSAG-874-2025</t>
  </si>
  <si>
    <t>CO1.PCCNTR.8353719</t>
  </si>
  <si>
    <t>CPSAG-872-2025</t>
  </si>
  <si>
    <t>CO1.PCCNTR.8359346</t>
  </si>
  <si>
    <t>CPSAG-879-2025</t>
  </si>
  <si>
    <t>CO1.PCCNTR.8366709</t>
  </si>
  <si>
    <t>CPSAG-875-2025</t>
  </si>
  <si>
    <t>CO1.PCCNTR.8367934</t>
  </si>
  <si>
    <t>CPSAG-876-2025</t>
  </si>
  <si>
    <t>CO1.PCCNTR.8368206</t>
  </si>
  <si>
    <t>CPSP-877-2025</t>
  </si>
  <si>
    <t>CO1.PCCNTR.8368407</t>
  </si>
  <si>
    <t>CPSAG-878-2025</t>
  </si>
  <si>
    <t>CO1.PCCNTR.8369607</t>
  </si>
  <si>
    <t>SAMC-015-2025</t>
  </si>
  <si>
    <t>CO1.PCCNTR.8374137</t>
  </si>
  <si>
    <t>SECRETARIA DE DESARROLLO SOCIAL - Direccion de Cultura,
SECRETARIA DE DESARROLLO SOCIAL - Direccion de CiudadanIa Juvenil,
SECRETARIA DE EDUCACION</t>
  </si>
  <si>
    <t>(1) suscritos en julio (15) en agosto</t>
  </si>
  <si>
    <t>Para el proximo mes Octubre</t>
  </si>
  <si>
    <t>MC-039-2025</t>
  </si>
  <si>
    <t>OK VERIFICADO - OCTUBRE</t>
  </si>
  <si>
    <t>CO1.PCCNTR.8339743</t>
  </si>
  <si>
    <t>DRA. SOL MARGARITA LANCHEROS</t>
  </si>
  <si>
    <t>CPSAG-873-2025</t>
  </si>
  <si>
    <t>CO1.PCCNTR.8353659</t>
  </si>
  <si>
    <t>CO1.PCCNTR.8353058</t>
  </si>
  <si>
    <t>CD-052-2025</t>
  </si>
  <si>
    <t>CO1.PCCNTR.8366963</t>
  </si>
  <si>
    <t>SASIE-005-2025</t>
  </si>
  <si>
    <t>CO1.PCCNTR.8362063</t>
  </si>
  <si>
    <t>MC-040-2025</t>
  </si>
  <si>
    <t>CO1.PCCNTR.8386604</t>
  </si>
  <si>
    <t>CPSAG-883-2025</t>
  </si>
  <si>
    <t>CO1.PCCNTR.8390575</t>
  </si>
  <si>
    <t>CPSAG-884-2025</t>
  </si>
  <si>
    <t>CO1.PCCNTR.8397346</t>
  </si>
  <si>
    <t>SASIE-006-2025</t>
  </si>
  <si>
    <t>CO1.PCCNTR.8395550</t>
  </si>
  <si>
    <t>CPSAG-882-2025</t>
  </si>
  <si>
    <t>CO1.PCCNTR.8387436</t>
  </si>
  <si>
    <t>CPSP-886-2025</t>
  </si>
  <si>
    <t>CO1.PCCNTR.8407015</t>
  </si>
  <si>
    <t>SECRETARIA DE GOBIERNO - Direccion de Participacion Ciudadana y Accion Comunitaria</t>
  </si>
  <si>
    <t>CD-054-2025</t>
  </si>
  <si>
    <t>CO1.PCCNTR.8407770</t>
  </si>
  <si>
    <t>OFICINA TIC</t>
  </si>
  <si>
    <t>MC-041-2025</t>
  </si>
  <si>
    <t>CO1.PCCNTR.8366027</t>
  </si>
  <si>
    <t>CPSP-888-2025</t>
  </si>
  <si>
    <t xml:space="preserve">CO1.PCCNTR.8411414 </t>
  </si>
  <si>
    <t>CPSP-887-2025</t>
  </si>
  <si>
    <t>CO1.PCCNTR.8410192</t>
  </si>
  <si>
    <t>CPSP-880-2025</t>
  </si>
  <si>
    <t>CO1.PCCNTR.8385401</t>
  </si>
  <si>
    <t>CV-031-2025</t>
  </si>
  <si>
    <t>CO1.PCCNTR.8378830</t>
  </si>
  <si>
    <t>CPSP-889-2025</t>
  </si>
  <si>
    <t>CO1.PCCNTR.8419977</t>
  </si>
  <si>
    <t>CPSP-891-2025</t>
  </si>
  <si>
    <t>CO1.PCCNTR.8424766</t>
  </si>
  <si>
    <t>SECRETARIA DE DESAROLLO ECONOMICO - Direccion de Desarollo Agropecuario Empresarial</t>
  </si>
  <si>
    <t>CMA-006-2025</t>
  </si>
  <si>
    <t>CO1.PCCNTR.8413628</t>
  </si>
  <si>
    <t>SECRETARIA DE DESAROLLO ECONOMICO - Direccion de Turismo</t>
  </si>
  <si>
    <t>CPSP-881-2025</t>
  </si>
  <si>
    <t>CO1.PCCNTR.8387422</t>
  </si>
  <si>
    <t>CM-004-2025</t>
  </si>
  <si>
    <t>CO1.PCCNTR.8412466</t>
  </si>
  <si>
    <t>CMA-007-2025</t>
  </si>
  <si>
    <t>CO1.PCCNTR.8429723</t>
  </si>
  <si>
    <t>SECRETARIA DE DESAROLLO SOCIAL - Participacion ciudadana  y desarollo economco</t>
  </si>
  <si>
    <t>CPSP-890-2025</t>
  </si>
  <si>
    <t>CO1.PCCNTR.8433023</t>
  </si>
  <si>
    <t>CMA-008-2025</t>
  </si>
  <si>
    <t>CO1.PCCNTR.8430027</t>
  </si>
  <si>
    <t xml:space="preserve">SECRETARIA DE TRASNITO Y TRASNPORTE - Movilidad </t>
  </si>
  <si>
    <t>CV-INTER-1002-2025</t>
  </si>
  <si>
    <t>CONVENIO CON TRANSFERENCIA DE RECURSOS A IDACO</t>
  </si>
  <si>
    <t xml:space="preserve">CONVENIO EXTERNO - IDACO </t>
  </si>
  <si>
    <t>INICIO SIN FIRMAS - FALTA ASIGNACION SUPERVISOR</t>
  </si>
  <si>
    <t>CPSP-895-2025</t>
  </si>
  <si>
    <t>CO1.PCCNTR.8436441</t>
  </si>
  <si>
    <t>CPSP-892-2025</t>
  </si>
  <si>
    <t>CO1.PCCNTR.8435428</t>
  </si>
  <si>
    <t>CPSAG-894-2025</t>
  </si>
  <si>
    <t>CO1.PCCNTR.8438630</t>
  </si>
  <si>
    <t>CD-056-2025</t>
  </si>
  <si>
    <t>CD-056-2025.</t>
  </si>
  <si>
    <t>CO1.PCCNTR.8443928</t>
  </si>
  <si>
    <t>S GENERAL - S GOBIERNO - S DE DESAROLLO E- S DE SALUD- S DE DESAROLLO SOCIAL</t>
  </si>
  <si>
    <t>CPSP-893-2025</t>
  </si>
  <si>
    <t>CO1.PCCNTR.8444082</t>
  </si>
  <si>
    <t>SASIE 007-2025</t>
  </si>
  <si>
    <t>CO1.PCCNTR.8435441</t>
  </si>
  <si>
    <t>CPSP-896-2025</t>
  </si>
  <si>
    <t>CO1.PCCNTR.8451417</t>
  </si>
  <si>
    <t>EN LA TV NO SE ECUENTRA NINGUN DOCUMENTO</t>
  </si>
  <si>
    <t>CPSP-897-2025</t>
  </si>
  <si>
    <t>CO1.PCCNTR.8457521</t>
  </si>
  <si>
    <t>MC-043-2025</t>
  </si>
  <si>
    <t>CO1.PCCNTR.8448047</t>
  </si>
  <si>
    <t>SAMC-016-2025</t>
  </si>
  <si>
    <t>CO1.PCCNTR.8452248</t>
  </si>
  <si>
    <t>SAMC-014-2025</t>
  </si>
  <si>
    <t>CO1.PCCNTR.8457732</t>
  </si>
  <si>
    <t>CPSP-899-202</t>
  </si>
  <si>
    <t>CO1.PCCNTR.8465307</t>
  </si>
  <si>
    <t>CPSP-900-2025</t>
  </si>
  <si>
    <t>CO1.PCCNTR.8465819</t>
  </si>
  <si>
    <t>SECRETARIA DE SALUD -Direccion de Inspeccion, vigilancia y control</t>
  </si>
  <si>
    <t>CD-057-2025</t>
  </si>
  <si>
    <t>CO1.PCCNTR.8466838</t>
  </si>
  <si>
    <t>CPSP-901-2025</t>
  </si>
  <si>
    <t>CO1.PCCNTR.8467903</t>
  </si>
  <si>
    <t xml:space="preserve">SECRETARIA DE GOBIERNO    </t>
  </si>
  <si>
    <t>FALTAN DOCUMENTOS DE IDONEIDAD Y EXPERIENCIA EN SECOP</t>
  </si>
  <si>
    <t>DRA. DANIELA DUARTE</t>
  </si>
  <si>
    <t>CPSAG-903-2025</t>
  </si>
  <si>
    <t>CO1.PCCNTR.8476215</t>
  </si>
  <si>
    <t>SECRETARIA DE PARTICIPACION CIUDADADNA</t>
  </si>
  <si>
    <t>FATLA RP Y ARL</t>
  </si>
  <si>
    <t>CPSP-885-2025</t>
  </si>
  <si>
    <t>CO1.PCCNTR.8476142</t>
  </si>
  <si>
    <t>CPSAG-898-2025</t>
  </si>
  <si>
    <t>CO1.PCCNTR.8478776</t>
  </si>
  <si>
    <t>CPSP-902-2025</t>
  </si>
  <si>
    <t>CO1.PCCNTR.8474886</t>
  </si>
  <si>
    <t>MC-045-2025</t>
  </si>
  <si>
    <t>CO1.PCCNTR.8467635</t>
  </si>
  <si>
    <t xml:space="preserve">SECRETARIA DE MEDIO AMBIENTE </t>
  </si>
  <si>
    <t>CD-055-2025.</t>
  </si>
  <si>
    <t>CO1.PCCNTR.8472239</t>
  </si>
  <si>
    <t>SECRETARIA DE DESAROLLO ECONOMICO - Direccion de Accion Social</t>
  </si>
  <si>
    <t>FALTA  DOCUMENTOS DEL CONTRATISTA</t>
  </si>
  <si>
    <t>DRA. JENIFER AMAYA</t>
  </si>
  <si>
    <t>CD-058-2025</t>
  </si>
  <si>
    <t>CO1.PCCNTR.8489723</t>
  </si>
  <si>
    <t>CPSAG-907-2025</t>
  </si>
  <si>
    <t>CO1.PCCNTR.8504536</t>
  </si>
  <si>
    <t>FATAL  MINUTA DE CONTRATO</t>
  </si>
  <si>
    <t>DR. SEBASTIAN RODRIGUEZ</t>
  </si>
  <si>
    <t>CPSAG-906-2025</t>
  </si>
  <si>
    <t>CO1.PCCNTR.8503958</t>
  </si>
  <si>
    <t>CPSAG-908-2025</t>
  </si>
  <si>
    <t>CO1.PCCNTR.8508247</t>
  </si>
  <si>
    <t>MC-048-2025</t>
  </si>
  <si>
    <t>CO1.PCCNTR.8502578</t>
  </si>
  <si>
    <t>CPSAG-909-2025</t>
  </si>
  <si>
    <t>CO1.PCCNTR.8514129</t>
  </si>
  <si>
    <t>CD-049-2025</t>
  </si>
  <si>
    <t>CO1.PCCNTR.8269898</t>
  </si>
  <si>
    <t>CONVENIO RARO</t>
  </si>
  <si>
    <t>transferencia de recursos IDACO</t>
  </si>
  <si>
    <t>(2) suscritos en julio (8) en septiembre</t>
  </si>
  <si>
    <t>Para el proximo mes noviembre 2 antiguos y  10 de octubre</t>
  </si>
  <si>
    <t>Se descuentan 2 antiguos que ya estaban rendidos</t>
  </si>
  <si>
    <t>LP-005-2025</t>
  </si>
  <si>
    <t>PARA CREAR EN SIA Y CARGAR DOCUMENTOS NO HA INICIADO</t>
  </si>
  <si>
    <t>CO1.PCCNTR.8100263</t>
  </si>
  <si>
    <t>INICIO FALTA ACTUALIZAR FECHA FINAL - FALTA RP</t>
  </si>
  <si>
    <t>CMA-002-2025</t>
  </si>
  <si>
    <t>CO1.PCCNTR.8100314</t>
  </si>
  <si>
    <t>FALTA INICIO - RP - POLIZAS - APROBACION POLIZAS</t>
  </si>
  <si>
    <t>CD-053-2025</t>
  </si>
  <si>
    <t>OK VERIFICADO - NOVIEMBRE</t>
  </si>
  <si>
    <t>CO1.PCCNTR.8390365</t>
  </si>
  <si>
    <t>CM-006-2025</t>
  </si>
  <si>
    <t>CO1.PCCNTR.8443187</t>
  </si>
  <si>
    <t xml:space="preserve">FALTA INICIO </t>
  </si>
  <si>
    <t>CM-005-2025</t>
  </si>
  <si>
    <t>CO1.PCCNTR.8443343</t>
  </si>
  <si>
    <t>CM-008-2025</t>
  </si>
  <si>
    <t>CO1.PCCNTR.8461371</t>
  </si>
  <si>
    <t>CM-007-2025</t>
  </si>
  <si>
    <t>CO1.PCCNTR.8461724</t>
  </si>
  <si>
    <t>CM-009-2025</t>
  </si>
  <si>
    <t>CO1.PCCNTR.8462498</t>
  </si>
  <si>
    <t>CV-032-2025</t>
  </si>
  <si>
    <t xml:space="preserve">PARA CREAR EN SIA Y CARGAR DOCUMENTOS NO HA INICIADO </t>
  </si>
  <si>
    <t>CO1.PCCNTR.8504771</t>
  </si>
  <si>
    <t>FALTA INICIO - RP</t>
  </si>
  <si>
    <t>CPSA-911-2025</t>
  </si>
  <si>
    <t>CO1.PCCNTR.8528803</t>
  </si>
  <si>
    <t>CPSP-910-2025</t>
  </si>
  <si>
    <t>CO1.PCCNTR.8510372</t>
  </si>
  <si>
    <t>MC-047-2025</t>
  </si>
  <si>
    <t>CO1.PCCNTR.8493159</t>
  </si>
  <si>
    <t>CPSP-912-2025</t>
  </si>
  <si>
    <t>CO1.PCCNTR.8537116</t>
  </si>
  <si>
    <t>CPSAG-917-2025</t>
  </si>
  <si>
    <t>CO1.PCCNTR.8546356</t>
  </si>
  <si>
    <t>CPSA-913-2025</t>
  </si>
  <si>
    <t>CO1.PCCNTR.8547017</t>
  </si>
  <si>
    <t>FALTA INICIO - RP - ARL</t>
  </si>
  <si>
    <t>CPSAG-915-2025</t>
  </si>
  <si>
    <t>CO1.PCCNTR.8545884</t>
  </si>
  <si>
    <t>CPSAG-916-2025</t>
  </si>
  <si>
    <t>CO1.PCCNTR.8546349</t>
  </si>
  <si>
    <t>CPSAG-918-2025</t>
  </si>
  <si>
    <t xml:space="preserve">PARA CREAR EN SIA Y CARGAR DOCUMENTOS </t>
  </si>
  <si>
    <t>CO1.PCCNTR.8547935</t>
  </si>
  <si>
    <t>CPSAG-919-2025</t>
  </si>
  <si>
    <t>CV-033-2025</t>
  </si>
  <si>
    <t>CO1.PCCNTR.8546845</t>
  </si>
  <si>
    <t>CD-059-2025</t>
  </si>
  <si>
    <t>OK REGISTRADO - CDP NO CREADO - FALTA ASOCIAR DATOS</t>
  </si>
  <si>
    <t>CO1.PCCNTR.8549289</t>
  </si>
  <si>
    <t>FGN-RCE-064-2025</t>
  </si>
  <si>
    <t>CPSA-914-2025</t>
  </si>
  <si>
    <t>CO1.PCCNTR.8546402</t>
  </si>
  <si>
    <t>CV-035-2025</t>
  </si>
  <si>
    <t>CO1.PCCNTR.8563624</t>
  </si>
  <si>
    <t>MC-049-2025</t>
  </si>
  <si>
    <t>CO1.PCCNTR.8546632</t>
  </si>
  <si>
    <t>CV-036-2025</t>
  </si>
  <si>
    <t>CO1.PCCNTR.8563766</t>
  </si>
  <si>
    <t>CV-034-2025</t>
  </si>
  <si>
    <t>CO1.PCCNTR.8564099</t>
  </si>
  <si>
    <t>FALTA  RP - POLIZAS - APROBACION POLIZAS</t>
  </si>
  <si>
    <t>CPSAG-921-2025</t>
  </si>
  <si>
    <t>CO1.PCCNTR.8577928</t>
  </si>
  <si>
    <t>ESAL-009-2025</t>
  </si>
  <si>
    <t>CO1.PCCNTR.8573123</t>
  </si>
  <si>
    <t>CD-062-2025</t>
  </si>
  <si>
    <t>CO1.PCCNTR.8579285</t>
  </si>
  <si>
    <t>CPSP-920-2025.</t>
  </si>
  <si>
    <t>CO1.PCCNTR.8578119</t>
  </si>
  <si>
    <t>CD-061-202</t>
  </si>
  <si>
    <t>CO1.PCCNTR.8584203</t>
  </si>
  <si>
    <t>SAMC-021-2025</t>
  </si>
  <si>
    <t>CO1.PCCNTR.8596226</t>
  </si>
  <si>
    <t>614,143,818.00</t>
  </si>
  <si>
    <t>CV-037-2025.</t>
  </si>
  <si>
    <t>CO1.PCCNTR.8587089</t>
  </si>
  <si>
    <t>CD-060-2025</t>
  </si>
  <si>
    <t>CO1.PCCNTR.8594785</t>
  </si>
  <si>
    <t>16,422,000.00</t>
  </si>
  <si>
    <t>MC-050-2025</t>
  </si>
  <si>
    <t>CO1.PCCNTR.8612471</t>
  </si>
  <si>
    <t>58,000,000.00</t>
  </si>
  <si>
    <t>CPSP-924-2025</t>
  </si>
  <si>
    <t>CO1.PCCNTR.8620035</t>
  </si>
  <si>
    <t>MC-052-2025</t>
  </si>
  <si>
    <t>CO1.PCCNTR.8616955</t>
  </si>
  <si>
    <t>SAMC-020-2025</t>
  </si>
  <si>
    <t>CO1.PCCNTR.8606164</t>
  </si>
  <si>
    <t>MC-051-2025</t>
  </si>
  <si>
    <t>CO1.PCCNTR.8620241</t>
  </si>
  <si>
    <t>CD-063-2025</t>
  </si>
  <si>
    <t>CO1.PCCNTR.8616017</t>
  </si>
  <si>
    <t>CPSP-928-2025</t>
  </si>
  <si>
    <t>CO1.PCCNTR.8621574</t>
  </si>
  <si>
    <t>CPSP-929-2025</t>
  </si>
  <si>
    <t>CO1.PCCNTR.8621516</t>
  </si>
  <si>
    <t>CPSP-930-2025</t>
  </si>
  <si>
    <t>CO1.PCCNTR.8621095</t>
  </si>
  <si>
    <t>CPSP-922-2025</t>
  </si>
  <si>
    <t>CO1.PCCNTR.8622358</t>
  </si>
  <si>
    <t>CPSP-931-2025</t>
  </si>
  <si>
    <t>CO1.PCCNTR.8622392</t>
  </si>
  <si>
    <t>CD-064-2025</t>
  </si>
  <si>
    <t>CO1.PCCNTR.8620699</t>
  </si>
  <si>
    <t>CPSAG-927-2025</t>
  </si>
  <si>
    <t>CO1.PCCNTR.8621380</t>
  </si>
  <si>
    <t>CPSAG-926-2025</t>
  </si>
  <si>
    <t>CO1.PCCNTR.8620989</t>
  </si>
  <si>
    <t>CPSP-925-2025</t>
  </si>
  <si>
    <t>CO1.PCCNTR.8621139</t>
  </si>
  <si>
    <t>CPSP-923-2025</t>
  </si>
  <si>
    <t>CO1.PCCNTR.8622692</t>
  </si>
  <si>
    <t>SAMC-018-2025</t>
  </si>
  <si>
    <t>CO1.PCCNTR.8613789</t>
  </si>
  <si>
    <t>ESAL-010-2025</t>
  </si>
  <si>
    <t>CO1.PCCNTR.8628264</t>
  </si>
  <si>
    <t>SECRETARIA DE DESARROLLO SOCIAL - Direccion de Acción Social</t>
  </si>
  <si>
    <t>CPSP-932-2025</t>
  </si>
  <si>
    <t>CO1.PCCNTR.8628552</t>
  </si>
  <si>
    <t>Para el proximo mes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</si>
</sst>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yyyy\-mm\-dd;@"/>
    <numFmt numFmtId="165" formatCode="_-[$$-409]* #,##0.00_ ;_-[$$-409]* \-#,##0.00\ ;_-[$$-409]* &quot;-&quot;??_ ;_-@_ "/>
  </numFmts>
  <fonts count="2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</font>
    <font>
      <b/>
      <sz val="10"/>
      <color theme="1"/>
      <name val="Arial"/>
    </font>
    <font>
      <sz val="10"/>
      <color rgb="FF000000"/>
      <name val="Arial"/>
    </font>
    <font>
      <sz val="10"/>
      <color rgb="FFFF0000"/>
      <name val="Arial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9"/>
      <color rgb="FF000000"/>
      <name val="Arial"/>
      <family val="2"/>
      <charset val="1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sz val="9"/>
      <color theme="1"/>
      <name val="Arial"/>
    </font>
    <font>
      <sz val="9"/>
      <color rgb="FF000000"/>
      <name val="Arial"/>
    </font>
    <font>
      <sz val="8"/>
      <color rgb="FFFF0000"/>
      <name val="Arial"/>
      <family val="2"/>
    </font>
    <font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70">
    <xf numFmtId="0" fontId="0" fillId="0" borderId="0" xfId="0"/>
    <xf numFmtId="0" fontId="2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164" fontId="3" fillId="0" borderId="5" xfId="0" applyNumberFormat="1" applyFont="1" applyBorder="1" applyAlignment="1">
      <alignment horizontal="center"/>
    </xf>
    <xf numFmtId="0" fontId="2" fillId="0" borderId="0" xfId="0" applyFont="1"/>
    <xf numFmtId="0" fontId="2" fillId="2" borderId="0" xfId="0" applyFont="1" applyFill="1"/>
    <xf numFmtId="0" fontId="4" fillId="0" borderId="2" xfId="0" applyFont="1" applyBorder="1"/>
    <xf numFmtId="0" fontId="2" fillId="0" borderId="0" xfId="0" applyFont="1" applyAlignment="1">
      <alignment horizontal="center" vertical="center"/>
    </xf>
    <xf numFmtId="164" fontId="2" fillId="0" borderId="0" xfId="0" applyNumberFormat="1" applyFont="1"/>
    <xf numFmtId="0" fontId="4" fillId="0" borderId="0" xfId="0" applyFont="1"/>
    <xf numFmtId="0" fontId="4" fillId="0" borderId="1" xfId="0" applyFont="1" applyBorder="1"/>
    <xf numFmtId="0" fontId="4" fillId="3" borderId="6" xfId="0" applyFont="1" applyFill="1" applyBorder="1"/>
    <xf numFmtId="0" fontId="4" fillId="0" borderId="4" xfId="0" applyFont="1" applyBorder="1"/>
    <xf numFmtId="0" fontId="5" fillId="2" borderId="0" xfId="0" applyFont="1" applyFill="1"/>
    <xf numFmtId="0" fontId="2" fillId="0" borderId="2" xfId="0" applyFont="1" applyBorder="1"/>
    <xf numFmtId="0" fontId="6" fillId="0" borderId="2" xfId="0" applyFont="1" applyBorder="1"/>
    <xf numFmtId="0" fontId="7" fillId="0" borderId="2" xfId="0" applyFont="1" applyBorder="1" applyAlignment="1">
      <alignment horizontal="left" vertical="center"/>
    </xf>
    <xf numFmtId="164" fontId="6" fillId="0" borderId="2" xfId="0" applyNumberFormat="1" applyFont="1" applyBorder="1" applyAlignment="1">
      <alignment horizontal="center" wrapText="1"/>
    </xf>
    <xf numFmtId="14" fontId="6" fillId="0" borderId="2" xfId="0" applyNumberFormat="1" applyFont="1" applyBorder="1" applyAlignment="1">
      <alignment horizontal="center" vertical="center"/>
    </xf>
    <xf numFmtId="0" fontId="8" fillId="0" borderId="2" xfId="0" applyFont="1" applyBorder="1"/>
    <xf numFmtId="0" fontId="2" fillId="5" borderId="0" xfId="0" applyFont="1" applyFill="1" applyAlignment="1">
      <alignment horizontal="center"/>
    </xf>
    <xf numFmtId="0" fontId="2" fillId="5" borderId="1" xfId="0" applyFont="1" applyFill="1" applyBorder="1"/>
    <xf numFmtId="0" fontId="4" fillId="5" borderId="1" xfId="0" applyFont="1" applyFill="1" applyBorder="1"/>
    <xf numFmtId="0" fontId="7" fillId="5" borderId="1" xfId="0" applyFont="1" applyFill="1" applyBorder="1" applyAlignment="1">
      <alignment horizontal="left" vertical="center"/>
    </xf>
    <xf numFmtId="164" fontId="4" fillId="5" borderId="1" xfId="0" applyNumberFormat="1" applyFont="1" applyFill="1" applyBorder="1" applyAlignment="1">
      <alignment horizontal="center" wrapText="1"/>
    </xf>
    <xf numFmtId="14" fontId="4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/>
    <xf numFmtId="0" fontId="7" fillId="5" borderId="1" xfId="0" applyFont="1" applyFill="1" applyBorder="1"/>
    <xf numFmtId="0" fontId="6" fillId="5" borderId="1" xfId="0" applyFont="1" applyFill="1" applyBorder="1"/>
    <xf numFmtId="164" fontId="6" fillId="5" borderId="1" xfId="0" applyNumberFormat="1" applyFont="1" applyFill="1" applyBorder="1" applyAlignment="1">
      <alignment horizontal="center" wrapText="1"/>
    </xf>
    <xf numFmtId="14" fontId="6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/>
    </xf>
    <xf numFmtId="164" fontId="7" fillId="5" borderId="1" xfId="0" applyNumberFormat="1" applyFont="1" applyFill="1" applyBorder="1" applyAlignment="1">
      <alignment horizontal="center" vertical="center" wrapText="1"/>
    </xf>
    <xf numFmtId="0" fontId="2" fillId="5" borderId="7" xfId="0" applyFont="1" applyFill="1" applyBorder="1"/>
    <xf numFmtId="0" fontId="6" fillId="5" borderId="7" xfId="0" applyFont="1" applyFill="1" applyBorder="1"/>
    <xf numFmtId="164" fontId="6" fillId="5" borderId="7" xfId="0" applyNumberFormat="1" applyFont="1" applyFill="1" applyBorder="1" applyAlignment="1">
      <alignment horizontal="center" wrapText="1"/>
    </xf>
    <xf numFmtId="14" fontId="6" fillId="5" borderId="7" xfId="0" applyNumberFormat="1" applyFont="1" applyFill="1" applyBorder="1" applyAlignment="1">
      <alignment horizontal="center" vertical="center"/>
    </xf>
    <xf numFmtId="0" fontId="8" fillId="5" borderId="7" xfId="0" applyFont="1" applyFill="1" applyBorder="1"/>
    <xf numFmtId="164" fontId="8" fillId="5" borderId="7" xfId="0" applyNumberFormat="1" applyFont="1" applyFill="1" applyBorder="1" applyAlignment="1">
      <alignment horizontal="center" wrapText="1"/>
    </xf>
    <xf numFmtId="0" fontId="7" fillId="5" borderId="7" xfId="0" applyFont="1" applyFill="1" applyBorder="1"/>
    <xf numFmtId="0" fontId="4" fillId="6" borderId="1" xfId="0" applyFont="1" applyFill="1" applyBorder="1"/>
    <xf numFmtId="0" fontId="6" fillId="6" borderId="3" xfId="0" applyFont="1" applyFill="1" applyBorder="1"/>
    <xf numFmtId="0" fontId="6" fillId="5" borderId="1" xfId="0" applyFont="1" applyFill="1" applyBorder="1" applyAlignment="1">
      <alignment horizontal="left" vertical="center"/>
    </xf>
    <xf numFmtId="164" fontId="8" fillId="5" borderId="1" xfId="0" applyNumberFormat="1" applyFont="1" applyFill="1" applyBorder="1" applyAlignment="1">
      <alignment horizontal="center" wrapText="1"/>
    </xf>
    <xf numFmtId="0" fontId="8" fillId="7" borderId="1" xfId="0" applyFont="1" applyFill="1" applyBorder="1"/>
    <xf numFmtId="0" fontId="5" fillId="7" borderId="3" xfId="0" applyFont="1" applyFill="1" applyBorder="1"/>
    <xf numFmtId="0" fontId="8" fillId="7" borderId="3" xfId="0" applyFont="1" applyFill="1" applyBorder="1"/>
    <xf numFmtId="0" fontId="8" fillId="7" borderId="3" xfId="0" applyFont="1" applyFill="1" applyBorder="1" applyAlignment="1">
      <alignment wrapText="1"/>
    </xf>
    <xf numFmtId="0" fontId="8" fillId="5" borderId="8" xfId="0" applyFont="1" applyFill="1" applyBorder="1"/>
    <xf numFmtId="164" fontId="4" fillId="5" borderId="1" xfId="0" applyNumberFormat="1" applyFont="1" applyFill="1" applyBorder="1" applyAlignment="1">
      <alignment horizontal="center"/>
    </xf>
    <xf numFmtId="0" fontId="5" fillId="5" borderId="3" xfId="0" applyFont="1" applyFill="1" applyBorder="1"/>
    <xf numFmtId="0" fontId="8" fillId="5" borderId="0" xfId="0" applyFont="1" applyFill="1"/>
    <xf numFmtId="0" fontId="2" fillId="5" borderId="0" xfId="0" applyFont="1" applyFill="1"/>
    <xf numFmtId="0" fontId="4" fillId="5" borderId="1" xfId="0" applyFont="1" applyFill="1" applyBorder="1" applyAlignment="1">
      <alignment horizontal="left"/>
    </xf>
    <xf numFmtId="164" fontId="5" fillId="5" borderId="1" xfId="0" applyNumberFormat="1" applyFont="1" applyFill="1" applyBorder="1" applyAlignment="1">
      <alignment horizontal="center" wrapText="1"/>
    </xf>
    <xf numFmtId="164" fontId="4" fillId="6" borderId="1" xfId="0" applyNumberFormat="1" applyFont="1" applyFill="1" applyBorder="1" applyAlignment="1">
      <alignment horizontal="center" wrapText="1"/>
    </xf>
    <xf numFmtId="14" fontId="4" fillId="6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/>
    <xf numFmtId="0" fontId="5" fillId="0" borderId="2" xfId="0" applyFont="1" applyBorder="1"/>
    <xf numFmtId="164" fontId="6" fillId="5" borderId="1" xfId="0" applyNumberFormat="1" applyFont="1" applyFill="1" applyBorder="1" applyAlignment="1">
      <alignment horizontal="center"/>
    </xf>
    <xf numFmtId="164" fontId="8" fillId="5" borderId="1" xfId="0" applyNumberFormat="1" applyFont="1" applyFill="1" applyBorder="1" applyAlignment="1">
      <alignment horizontal="center"/>
    </xf>
    <xf numFmtId="0" fontId="10" fillId="0" borderId="2" xfId="0" applyFont="1" applyBorder="1"/>
    <xf numFmtId="0" fontId="10" fillId="3" borderId="2" xfId="0" applyFont="1" applyFill="1" applyBorder="1"/>
    <xf numFmtId="0" fontId="10" fillId="3" borderId="6" xfId="0" applyFont="1" applyFill="1" applyBorder="1"/>
    <xf numFmtId="0" fontId="4" fillId="5" borderId="1" xfId="0" applyFont="1" applyFill="1" applyBorder="1" applyAlignment="1">
      <alignment wrapText="1"/>
    </xf>
    <xf numFmtId="0" fontId="9" fillId="5" borderId="2" xfId="0" applyFont="1" applyFill="1" applyBorder="1" applyAlignment="1">
      <alignment wrapText="1"/>
    </xf>
    <xf numFmtId="0" fontId="9" fillId="5" borderId="10" xfId="0" applyFont="1" applyFill="1" applyBorder="1" applyAlignment="1">
      <alignment wrapText="1"/>
    </xf>
    <xf numFmtId="0" fontId="6" fillId="5" borderId="9" xfId="0" applyFont="1" applyFill="1" applyBorder="1"/>
    <xf numFmtId="0" fontId="6" fillId="5" borderId="8" xfId="0" applyFont="1" applyFill="1" applyBorder="1"/>
    <xf numFmtId="0" fontId="7" fillId="0" borderId="0" xfId="0" applyFont="1"/>
    <xf numFmtId="0" fontId="9" fillId="5" borderId="11" xfId="0" applyFont="1" applyFill="1" applyBorder="1" applyAlignment="1">
      <alignment wrapText="1"/>
    </xf>
    <xf numFmtId="0" fontId="8" fillId="5" borderId="6" xfId="0" applyFont="1" applyFill="1" applyBorder="1"/>
    <xf numFmtId="43" fontId="3" fillId="0" borderId="5" xfId="0" applyNumberFormat="1" applyFont="1" applyBorder="1" applyAlignment="1">
      <alignment horizontal="center"/>
    </xf>
    <xf numFmtId="43" fontId="6" fillId="5" borderId="7" xfId="0" applyNumberFormat="1" applyFont="1" applyFill="1" applyBorder="1" applyAlignment="1">
      <alignment horizontal="center" wrapText="1"/>
    </xf>
    <xf numFmtId="43" fontId="8" fillId="5" borderId="7" xfId="0" applyNumberFormat="1" applyFont="1" applyFill="1" applyBorder="1" applyAlignment="1">
      <alignment horizontal="center" wrapText="1"/>
    </xf>
    <xf numFmtId="43" fontId="2" fillId="0" borderId="0" xfId="0" applyNumberFormat="1" applyFont="1"/>
    <xf numFmtId="0" fontId="11" fillId="0" borderId="2" xfId="0" applyFont="1" applyBorder="1"/>
    <xf numFmtId="0" fontId="11" fillId="3" borderId="2" xfId="0" applyFont="1" applyFill="1" applyBorder="1"/>
    <xf numFmtId="0" fontId="6" fillId="4" borderId="2" xfId="0" applyFont="1" applyFill="1" applyBorder="1"/>
    <xf numFmtId="0" fontId="7" fillId="0" borderId="2" xfId="0" applyFont="1" applyBorder="1"/>
    <xf numFmtId="0" fontId="6" fillId="0" borderId="0" xfId="0" applyFont="1"/>
    <xf numFmtId="0" fontId="6" fillId="0" borderId="1" xfId="0" applyFont="1" applyBorder="1"/>
    <xf numFmtId="0" fontId="11" fillId="3" borderId="6" xfId="0" applyFont="1" applyFill="1" applyBorder="1"/>
    <xf numFmtId="0" fontId="6" fillId="3" borderId="6" xfId="0" applyFont="1" applyFill="1" applyBorder="1"/>
    <xf numFmtId="164" fontId="12" fillId="8" borderId="5" xfId="0" applyNumberFormat="1" applyFont="1" applyFill="1" applyBorder="1" applyAlignment="1">
      <alignment horizontal="center"/>
    </xf>
    <xf numFmtId="164" fontId="6" fillId="8" borderId="7" xfId="0" applyNumberFormat="1" applyFont="1" applyFill="1" applyBorder="1" applyAlignment="1">
      <alignment horizontal="center" wrapText="1"/>
    </xf>
    <xf numFmtId="1" fontId="7" fillId="0" borderId="0" xfId="0" applyNumberFormat="1" applyFont="1"/>
    <xf numFmtId="0" fontId="6" fillId="0" borderId="12" xfId="0" applyFont="1" applyBorder="1"/>
    <xf numFmtId="165" fontId="3" fillId="0" borderId="5" xfId="0" applyNumberFormat="1" applyFont="1" applyBorder="1" applyAlignment="1">
      <alignment horizontal="center"/>
    </xf>
    <xf numFmtId="165" fontId="6" fillId="5" borderId="7" xfId="0" applyNumberFormat="1" applyFont="1" applyFill="1" applyBorder="1" applyAlignment="1">
      <alignment horizontal="center" wrapText="1"/>
    </xf>
    <xf numFmtId="165" fontId="2" fillId="0" borderId="0" xfId="0" applyNumberFormat="1" applyFont="1"/>
    <xf numFmtId="164" fontId="6" fillId="5" borderId="9" xfId="0" applyNumberFormat="1" applyFont="1" applyFill="1" applyBorder="1" applyAlignment="1">
      <alignment horizontal="center" wrapText="1"/>
    </xf>
    <xf numFmtId="165" fontId="6" fillId="5" borderId="9" xfId="0" applyNumberFormat="1" applyFont="1" applyFill="1" applyBorder="1" applyAlignment="1">
      <alignment horizontal="center" wrapText="1"/>
    </xf>
    <xf numFmtId="14" fontId="6" fillId="5" borderId="9" xfId="0" applyNumberFormat="1" applyFont="1" applyFill="1" applyBorder="1" applyAlignment="1">
      <alignment horizontal="center" vertical="center"/>
    </xf>
    <xf numFmtId="0" fontId="8" fillId="5" borderId="9" xfId="0" applyFont="1" applyFill="1" applyBorder="1"/>
    <xf numFmtId="164" fontId="8" fillId="5" borderId="9" xfId="0" applyNumberFormat="1" applyFont="1" applyFill="1" applyBorder="1" applyAlignment="1">
      <alignment horizontal="center" wrapText="1"/>
    </xf>
    <xf numFmtId="0" fontId="8" fillId="5" borderId="13" xfId="0" applyFont="1" applyFill="1" applyBorder="1"/>
    <xf numFmtId="0" fontId="2" fillId="5" borderId="2" xfId="0" applyFont="1" applyFill="1" applyBorder="1" applyAlignment="1">
      <alignment horizontal="center"/>
    </xf>
    <xf numFmtId="0" fontId="7" fillId="5" borderId="6" xfId="0" applyFont="1" applyFill="1" applyBorder="1"/>
    <xf numFmtId="0" fontId="7" fillId="5" borderId="13" xfId="0" applyFont="1" applyFill="1" applyBorder="1"/>
    <xf numFmtId="0" fontId="2" fillId="6" borderId="2" xfId="0" applyFont="1" applyFill="1" applyBorder="1" applyAlignment="1">
      <alignment horizontal="center"/>
    </xf>
    <xf numFmtId="0" fontId="7" fillId="6" borderId="6" xfId="0" applyFont="1" applyFill="1" applyBorder="1"/>
    <xf numFmtId="0" fontId="6" fillId="6" borderId="7" xfId="0" applyFont="1" applyFill="1" applyBorder="1"/>
    <xf numFmtId="0" fontId="6" fillId="6" borderId="7" xfId="0" applyFont="1" applyFill="1" applyBorder="1" applyAlignment="1">
      <alignment horizontal="left" vertical="center"/>
    </xf>
    <xf numFmtId="164" fontId="6" fillId="6" borderId="7" xfId="0" applyNumberFormat="1" applyFont="1" applyFill="1" applyBorder="1" applyAlignment="1">
      <alignment horizontal="center" wrapText="1"/>
    </xf>
    <xf numFmtId="165" fontId="6" fillId="6" borderId="7" xfId="0" applyNumberFormat="1" applyFont="1" applyFill="1" applyBorder="1" applyAlignment="1">
      <alignment horizontal="center" wrapText="1"/>
    </xf>
    <xf numFmtId="14" fontId="6" fillId="6" borderId="7" xfId="0" applyNumberFormat="1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wrapText="1"/>
    </xf>
    <xf numFmtId="0" fontId="7" fillId="5" borderId="2" xfId="0" applyFont="1" applyFill="1" applyBorder="1" applyAlignment="1">
      <alignment horizontal="center"/>
    </xf>
    <xf numFmtId="164" fontId="12" fillId="2" borderId="5" xfId="0" applyNumberFormat="1" applyFont="1" applyFill="1" applyBorder="1" applyAlignment="1">
      <alignment horizontal="center"/>
    </xf>
    <xf numFmtId="164" fontId="7" fillId="2" borderId="0" xfId="0" applyNumberFormat="1" applyFont="1" applyFill="1"/>
    <xf numFmtId="0" fontId="2" fillId="5" borderId="14" xfId="0" applyFont="1" applyFill="1" applyBorder="1" applyAlignment="1">
      <alignment horizontal="center"/>
    </xf>
    <xf numFmtId="0" fontId="7" fillId="5" borderId="2" xfId="0" applyFont="1" applyFill="1" applyBorder="1"/>
    <xf numFmtId="0" fontId="6" fillId="5" borderId="2" xfId="0" applyFont="1" applyFill="1" applyBorder="1"/>
    <xf numFmtId="164" fontId="6" fillId="5" borderId="2" xfId="0" applyNumberFormat="1" applyFont="1" applyFill="1" applyBorder="1" applyAlignment="1">
      <alignment horizontal="center" wrapText="1"/>
    </xf>
    <xf numFmtId="165" fontId="6" fillId="5" borderId="2" xfId="0" applyNumberFormat="1" applyFont="1" applyFill="1" applyBorder="1" applyAlignment="1">
      <alignment horizontal="center" wrapText="1"/>
    </xf>
    <xf numFmtId="14" fontId="6" fillId="5" borderId="2" xfId="0" applyNumberFormat="1" applyFont="1" applyFill="1" applyBorder="1" applyAlignment="1">
      <alignment horizontal="center" vertical="center"/>
    </xf>
    <xf numFmtId="0" fontId="8" fillId="5" borderId="2" xfId="0" applyFont="1" applyFill="1" applyBorder="1"/>
    <xf numFmtId="165" fontId="6" fillId="5" borderId="14" xfId="0" applyNumberFormat="1" applyFont="1" applyFill="1" applyBorder="1" applyAlignment="1">
      <alignment horizontal="center" wrapText="1"/>
    </xf>
    <xf numFmtId="0" fontId="7" fillId="5" borderId="14" xfId="0" applyFont="1" applyFill="1" applyBorder="1"/>
    <xf numFmtId="0" fontId="6" fillId="5" borderId="14" xfId="0" applyFont="1" applyFill="1" applyBorder="1"/>
    <xf numFmtId="0" fontId="6" fillId="5" borderId="15" xfId="0" applyFont="1" applyFill="1" applyBorder="1"/>
    <xf numFmtId="0" fontId="6" fillId="5" borderId="16" xfId="0" applyFont="1" applyFill="1" applyBorder="1"/>
    <xf numFmtId="164" fontId="6" fillId="5" borderId="14" xfId="0" applyNumberFormat="1" applyFont="1" applyFill="1" applyBorder="1" applyAlignment="1">
      <alignment horizontal="center" wrapText="1"/>
    </xf>
    <xf numFmtId="164" fontId="8" fillId="5" borderId="14" xfId="0" applyNumberFormat="1" applyFont="1" applyFill="1" applyBorder="1" applyAlignment="1">
      <alignment horizontal="center" wrapText="1"/>
    </xf>
    <xf numFmtId="0" fontId="9" fillId="5" borderId="14" xfId="0" applyFont="1" applyFill="1" applyBorder="1" applyAlignment="1">
      <alignment wrapText="1"/>
    </xf>
    <xf numFmtId="0" fontId="8" fillId="5" borderId="14" xfId="0" applyFont="1" applyFill="1" applyBorder="1"/>
    <xf numFmtId="164" fontId="6" fillId="6" borderId="2" xfId="0" applyNumberFormat="1" applyFont="1" applyFill="1" applyBorder="1" applyAlignment="1">
      <alignment horizontal="center" wrapText="1"/>
    </xf>
    <xf numFmtId="164" fontId="8" fillId="5" borderId="2" xfId="0" applyNumberFormat="1" applyFont="1" applyFill="1" applyBorder="1" applyAlignment="1">
      <alignment horizontal="center" wrapText="1"/>
    </xf>
    <xf numFmtId="0" fontId="6" fillId="5" borderId="7" xfId="0" applyFont="1" applyFill="1" applyBorder="1" applyAlignment="1">
      <alignment horizontal="left"/>
    </xf>
    <xf numFmtId="0" fontId="13" fillId="0" borderId="0" xfId="0" applyFont="1"/>
    <xf numFmtId="0" fontId="2" fillId="0" borderId="0" xfId="0" applyFont="1" applyAlignment="1">
      <alignment wrapText="1"/>
    </xf>
    <xf numFmtId="0" fontId="6" fillId="5" borderId="2" xfId="0" applyFont="1" applyFill="1" applyBorder="1" applyAlignment="1">
      <alignment horizontal="left"/>
    </xf>
    <xf numFmtId="0" fontId="6" fillId="2" borderId="2" xfId="0" applyFont="1" applyFill="1" applyBorder="1"/>
    <xf numFmtId="0" fontId="7" fillId="6" borderId="6" xfId="0" applyFont="1" applyFill="1" applyBorder="1" applyAlignment="1">
      <alignment horizontal="center"/>
    </xf>
    <xf numFmtId="14" fontId="6" fillId="5" borderId="14" xfId="0" applyNumberFormat="1" applyFont="1" applyFill="1" applyBorder="1" applyAlignment="1">
      <alignment horizontal="center" vertical="center"/>
    </xf>
    <xf numFmtId="0" fontId="11" fillId="2" borderId="2" xfId="0" applyFont="1" applyFill="1" applyBorder="1"/>
    <xf numFmtId="0" fontId="4" fillId="0" borderId="2" xfId="0" applyFont="1" applyBorder="1" applyAlignment="1">
      <alignment wrapText="1"/>
    </xf>
    <xf numFmtId="0" fontId="14" fillId="3" borderId="6" xfId="0" applyFont="1" applyFill="1" applyBorder="1"/>
    <xf numFmtId="0" fontId="8" fillId="2" borderId="2" xfId="0" applyFont="1" applyFill="1" applyBorder="1"/>
    <xf numFmtId="0" fontId="6" fillId="4" borderId="17" xfId="0" applyFont="1" applyFill="1" applyBorder="1"/>
    <xf numFmtId="0" fontId="8" fillId="0" borderId="18" xfId="0" applyFont="1" applyBorder="1"/>
    <xf numFmtId="0" fontId="11" fillId="3" borderId="14" xfId="0" applyFont="1" applyFill="1" applyBorder="1"/>
    <xf numFmtId="0" fontId="9" fillId="0" borderId="0" xfId="0" applyFont="1" applyAlignment="1">
      <alignment wrapText="1"/>
    </xf>
    <xf numFmtId="14" fontId="9" fillId="0" borderId="0" xfId="0" applyNumberFormat="1" applyFont="1" applyAlignment="1">
      <alignment wrapText="1"/>
    </xf>
    <xf numFmtId="165" fontId="7" fillId="0" borderId="0" xfId="0" applyNumberFormat="1" applyFont="1"/>
    <xf numFmtId="14" fontId="15" fillId="0" borderId="0" xfId="0" applyNumberFormat="1" applyFont="1" applyAlignment="1">
      <alignment wrapText="1"/>
    </xf>
    <xf numFmtId="0" fontId="6" fillId="5" borderId="14" xfId="0" applyFont="1" applyFill="1" applyBorder="1" applyAlignment="1">
      <alignment horizontal="left"/>
    </xf>
    <xf numFmtId="0" fontId="7" fillId="6" borderId="2" xfId="0" applyFont="1" applyFill="1" applyBorder="1" applyAlignment="1">
      <alignment horizontal="center"/>
    </xf>
    <xf numFmtId="0" fontId="7" fillId="6" borderId="14" xfId="0" applyFont="1" applyFill="1" applyBorder="1" applyAlignment="1">
      <alignment horizontal="center"/>
    </xf>
    <xf numFmtId="164" fontId="6" fillId="6" borderId="14" xfId="0" applyNumberFormat="1" applyFont="1" applyFill="1" applyBorder="1" applyAlignment="1">
      <alignment horizontal="center" wrapText="1"/>
    </xf>
    <xf numFmtId="0" fontId="9" fillId="6" borderId="11" xfId="0" applyFont="1" applyFill="1" applyBorder="1" applyAlignment="1">
      <alignment wrapText="1"/>
    </xf>
    <xf numFmtId="0" fontId="9" fillId="6" borderId="2" xfId="0" applyFont="1" applyFill="1" applyBorder="1" applyAlignment="1">
      <alignment wrapText="1"/>
    </xf>
    <xf numFmtId="0" fontId="6" fillId="6" borderId="6" xfId="0" applyFont="1" applyFill="1" applyBorder="1"/>
    <xf numFmtId="0" fontId="6" fillId="5" borderId="2" xfId="0" applyFont="1" applyFill="1" applyBorder="1" applyAlignment="1">
      <alignment horizontal="left" vertical="center"/>
    </xf>
    <xf numFmtId="0" fontId="9" fillId="9" borderId="2" xfId="0" applyFont="1" applyFill="1" applyBorder="1" applyAlignment="1">
      <alignment wrapText="1"/>
    </xf>
    <xf numFmtId="0" fontId="7" fillId="9" borderId="2" xfId="0" applyFont="1" applyFill="1" applyBorder="1"/>
    <xf numFmtId="164" fontId="6" fillId="9" borderId="2" xfId="0" applyNumberFormat="1" applyFont="1" applyFill="1" applyBorder="1" applyAlignment="1">
      <alignment horizontal="center" wrapText="1"/>
    </xf>
    <xf numFmtId="165" fontId="6" fillId="9" borderId="2" xfId="0" applyNumberFormat="1" applyFont="1" applyFill="1" applyBorder="1" applyAlignment="1">
      <alignment horizontal="center" wrapText="1"/>
    </xf>
    <xf numFmtId="0" fontId="9" fillId="9" borderId="17" xfId="0" applyFont="1" applyFill="1" applyBorder="1" applyAlignment="1">
      <alignment wrapText="1"/>
    </xf>
    <xf numFmtId="164" fontId="8" fillId="3" borderId="2" xfId="0" applyNumberFormat="1" applyFont="1" applyFill="1" applyBorder="1" applyAlignment="1">
      <alignment horizontal="center" wrapText="1"/>
    </xf>
    <xf numFmtId="164" fontId="6" fillId="3" borderId="2" xfId="0" applyNumberFormat="1" applyFont="1" applyFill="1" applyBorder="1" applyAlignment="1">
      <alignment horizontal="center" wrapText="1"/>
    </xf>
    <xf numFmtId="0" fontId="8" fillId="9" borderId="2" xfId="0" applyFont="1" applyFill="1" applyBorder="1"/>
    <xf numFmtId="0" fontId="9" fillId="5" borderId="17" xfId="0" applyFont="1" applyFill="1" applyBorder="1" applyAlignment="1">
      <alignment wrapText="1"/>
    </xf>
    <xf numFmtId="0" fontId="6" fillId="0" borderId="2" xfId="0" applyFont="1" applyBorder="1" applyAlignment="1">
      <alignment vertical="center" wrapText="1"/>
    </xf>
    <xf numFmtId="0" fontId="9" fillId="9" borderId="2" xfId="0" applyFont="1" applyFill="1" applyBorder="1" applyAlignment="1">
      <alignment horizontal="center" wrapText="1"/>
    </xf>
    <xf numFmtId="0" fontId="6" fillId="0" borderId="17" xfId="0" applyFont="1" applyBorder="1"/>
    <xf numFmtId="0" fontId="11" fillId="3" borderId="18" xfId="0" applyFont="1" applyFill="1" applyBorder="1"/>
    <xf numFmtId="0" fontId="6" fillId="0" borderId="18" xfId="0" applyFont="1" applyBorder="1"/>
    <xf numFmtId="0" fontId="6" fillId="0" borderId="10" xfId="0" applyFont="1" applyBorder="1"/>
    <xf numFmtId="0" fontId="9" fillId="5" borderId="2" xfId="0" applyFont="1" applyFill="1" applyBorder="1" applyAlignment="1">
      <alignment horizontal="center" wrapText="1"/>
    </xf>
    <xf numFmtId="0" fontId="17" fillId="0" borderId="0" xfId="0" applyFont="1"/>
    <xf numFmtId="0" fontId="16" fillId="6" borderId="6" xfId="0" applyFont="1" applyFill="1" applyBorder="1" applyAlignment="1">
      <alignment horizontal="center"/>
    </xf>
    <xf numFmtId="0" fontId="16" fillId="6" borderId="6" xfId="0" applyFont="1" applyFill="1" applyBorder="1"/>
    <xf numFmtId="0" fontId="9" fillId="6" borderId="7" xfId="0" applyFont="1" applyFill="1" applyBorder="1"/>
    <xf numFmtId="0" fontId="9" fillId="6" borderId="7" xfId="0" applyFont="1" applyFill="1" applyBorder="1" applyAlignment="1">
      <alignment horizontal="left" vertical="center"/>
    </xf>
    <xf numFmtId="164" fontId="9" fillId="6" borderId="14" xfId="0" applyNumberFormat="1" applyFont="1" applyFill="1" applyBorder="1" applyAlignment="1">
      <alignment horizontal="center" wrapText="1"/>
    </xf>
    <xf numFmtId="165" fontId="9" fillId="6" borderId="7" xfId="0" applyNumberFormat="1" applyFont="1" applyFill="1" applyBorder="1" applyAlignment="1">
      <alignment horizontal="center" wrapText="1"/>
    </xf>
    <xf numFmtId="14" fontId="9" fillId="6" borderId="7" xfId="0" applyNumberFormat="1" applyFont="1" applyFill="1" applyBorder="1" applyAlignment="1">
      <alignment horizontal="center" vertical="center"/>
    </xf>
    <xf numFmtId="0" fontId="9" fillId="6" borderId="6" xfId="0" applyFont="1" applyFill="1" applyBorder="1"/>
    <xf numFmtId="0" fontId="18" fillId="0" borderId="0" xfId="0" applyFont="1"/>
    <xf numFmtId="0" fontId="19" fillId="5" borderId="2" xfId="0" applyFont="1" applyFill="1" applyBorder="1"/>
    <xf numFmtId="0" fontId="20" fillId="0" borderId="0" xfId="0" applyFont="1"/>
    <xf numFmtId="0" fontId="6" fillId="5" borderId="2" xfId="0" applyFont="1" applyFill="1" applyBorder="1" applyAlignment="1">
      <alignment wrapText="1"/>
    </xf>
    <xf numFmtId="0" fontId="7" fillId="6" borderId="2" xfId="0" applyFont="1" applyFill="1" applyBorder="1"/>
    <xf numFmtId="164" fontId="6" fillId="3" borderId="14" xfId="0" applyNumberFormat="1" applyFont="1" applyFill="1" applyBorder="1" applyAlignment="1">
      <alignment horizontal="center" wrapText="1"/>
    </xf>
    <xf numFmtId="0" fontId="11" fillId="5" borderId="2" xfId="0" applyFont="1" applyFill="1" applyBorder="1"/>
    <xf numFmtId="0" fontId="11" fillId="5" borderId="6" xfId="0" applyFont="1" applyFill="1" applyBorder="1"/>
    <xf numFmtId="0" fontId="9" fillId="5" borderId="2" xfId="0" applyFont="1" applyFill="1" applyBorder="1" applyAlignment="1">
      <alignment horizontal="left" wrapText="1"/>
    </xf>
    <xf numFmtId="0" fontId="9" fillId="6" borderId="2" xfId="0" applyFont="1" applyFill="1" applyBorder="1" applyAlignment="1">
      <alignment horizontal="center" wrapText="1"/>
    </xf>
    <xf numFmtId="0" fontId="8" fillId="6" borderId="2" xfId="0" applyFont="1" applyFill="1" applyBorder="1"/>
    <xf numFmtId="165" fontId="6" fillId="9" borderId="2" xfId="0" applyNumberFormat="1" applyFont="1" applyFill="1" applyBorder="1" applyAlignment="1">
      <alignment horizontal="right" wrapText="1"/>
    </xf>
    <xf numFmtId="165" fontId="6" fillId="6" borderId="2" xfId="0" applyNumberFormat="1" applyFont="1" applyFill="1" applyBorder="1" applyAlignment="1">
      <alignment horizontal="center" wrapText="1"/>
    </xf>
    <xf numFmtId="0" fontId="9" fillId="6" borderId="17" xfId="0" applyFont="1" applyFill="1" applyBorder="1" applyAlignment="1">
      <alignment wrapText="1"/>
    </xf>
    <xf numFmtId="0" fontId="6" fillId="6" borderId="2" xfId="0" applyFont="1" applyFill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2" borderId="0" xfId="0" applyFont="1" applyFill="1" applyAlignment="1">
      <alignment horizontal="center" vertical="center"/>
    </xf>
    <xf numFmtId="165" fontId="12" fillId="0" borderId="5" xfId="0" applyNumberFormat="1" applyFont="1" applyBorder="1" applyAlignment="1">
      <alignment horizontal="center"/>
    </xf>
    <xf numFmtId="165" fontId="6" fillId="5" borderId="2" xfId="0" applyNumberFormat="1" applyFont="1" applyFill="1" applyBorder="1" applyAlignment="1">
      <alignment horizontal="right" wrapText="1"/>
    </xf>
    <xf numFmtId="0" fontId="14" fillId="5" borderId="2" xfId="0" applyFont="1" applyFill="1" applyBorder="1"/>
    <xf numFmtId="0" fontId="12" fillId="0" borderId="0" xfId="0" applyFont="1" applyAlignment="1">
      <alignment horizontal="center"/>
    </xf>
    <xf numFmtId="0" fontId="6" fillId="0" borderId="2" xfId="0" applyFont="1" applyBorder="1" applyAlignment="1">
      <alignment wrapText="1"/>
    </xf>
    <xf numFmtId="0" fontId="11" fillId="6" borderId="2" xfId="0" applyFont="1" applyFill="1" applyBorder="1"/>
    <xf numFmtId="0" fontId="6" fillId="5" borderId="17" xfId="0" applyFont="1" applyFill="1" applyBorder="1"/>
    <xf numFmtId="165" fontId="6" fillId="6" borderId="2" xfId="0" applyNumberFormat="1" applyFont="1" applyFill="1" applyBorder="1" applyAlignment="1">
      <alignment horizontal="right" wrapText="1"/>
    </xf>
    <xf numFmtId="0" fontId="9" fillId="8" borderId="2" xfId="0" applyFont="1" applyFill="1" applyBorder="1" applyAlignment="1">
      <alignment horizontal="center" wrapText="1"/>
    </xf>
    <xf numFmtId="0" fontId="9" fillId="8" borderId="2" xfId="0" applyFont="1" applyFill="1" applyBorder="1" applyAlignment="1">
      <alignment wrapText="1"/>
    </xf>
    <xf numFmtId="0" fontId="9" fillId="9" borderId="14" xfId="0" applyFont="1" applyFill="1" applyBorder="1" applyAlignment="1">
      <alignment wrapText="1"/>
    </xf>
    <xf numFmtId="0" fontId="7" fillId="9" borderId="14" xfId="0" applyFont="1" applyFill="1" applyBorder="1"/>
    <xf numFmtId="164" fontId="6" fillId="9" borderId="14" xfId="0" applyNumberFormat="1" applyFont="1" applyFill="1" applyBorder="1" applyAlignment="1">
      <alignment horizontal="center" wrapText="1"/>
    </xf>
    <xf numFmtId="165" fontId="6" fillId="9" borderId="14" xfId="0" applyNumberFormat="1" applyFont="1" applyFill="1" applyBorder="1" applyAlignment="1">
      <alignment horizontal="right" wrapText="1"/>
    </xf>
    <xf numFmtId="0" fontId="9" fillId="9" borderId="15" xfId="0" applyFont="1" applyFill="1" applyBorder="1" applyAlignment="1">
      <alignment wrapText="1"/>
    </xf>
    <xf numFmtId="0" fontId="8" fillId="9" borderId="14" xfId="0" applyFont="1" applyFill="1" applyBorder="1"/>
    <xf numFmtId="164" fontId="8" fillId="3" borderId="14" xfId="0" applyNumberFormat="1" applyFont="1" applyFill="1" applyBorder="1" applyAlignment="1">
      <alignment horizontal="center" wrapText="1"/>
    </xf>
    <xf numFmtId="0" fontId="7" fillId="2" borderId="0" xfId="0" applyFont="1" applyFill="1"/>
    <xf numFmtId="0" fontId="9" fillId="5" borderId="14" xfId="0" applyFont="1" applyFill="1" applyBorder="1" applyAlignment="1">
      <alignment horizontal="center" wrapText="1"/>
    </xf>
    <xf numFmtId="165" fontId="6" fillId="5" borderId="14" xfId="0" applyNumberFormat="1" applyFont="1" applyFill="1" applyBorder="1" applyAlignment="1">
      <alignment horizontal="right" wrapText="1"/>
    </xf>
    <xf numFmtId="0" fontId="9" fillId="5" borderId="15" xfId="0" applyFont="1" applyFill="1" applyBorder="1" applyAlignment="1">
      <alignment wrapText="1"/>
    </xf>
    <xf numFmtId="0" fontId="9" fillId="5" borderId="10" xfId="0" applyFont="1" applyFill="1" applyBorder="1" applyAlignment="1">
      <alignment horizontal="center" wrapText="1"/>
    </xf>
    <xf numFmtId="0" fontId="7" fillId="5" borderId="10" xfId="0" applyFont="1" applyFill="1" applyBorder="1"/>
    <xf numFmtId="164" fontId="6" fillId="5" borderId="10" xfId="0" applyNumberFormat="1" applyFont="1" applyFill="1" applyBorder="1" applyAlignment="1">
      <alignment horizontal="center" wrapText="1"/>
    </xf>
    <xf numFmtId="165" fontId="6" fillId="5" borderId="10" xfId="0" applyNumberFormat="1" applyFont="1" applyFill="1" applyBorder="1" applyAlignment="1">
      <alignment horizontal="right" wrapText="1"/>
    </xf>
    <xf numFmtId="164" fontId="8" fillId="5" borderId="10" xfId="0" applyNumberFormat="1" applyFont="1" applyFill="1" applyBorder="1" applyAlignment="1">
      <alignment horizontal="center" wrapText="1"/>
    </xf>
    <xf numFmtId="0" fontId="9" fillId="5" borderId="19" xfId="0" applyFont="1" applyFill="1" applyBorder="1" applyAlignment="1">
      <alignment wrapText="1"/>
    </xf>
    <xf numFmtId="0" fontId="8" fillId="5" borderId="10" xfId="0" applyFont="1" applyFill="1" applyBorder="1"/>
    <xf numFmtId="0" fontId="7" fillId="8" borderId="14" xfId="0" applyFont="1" applyFill="1" applyBorder="1"/>
    <xf numFmtId="0" fontId="9" fillId="0" borderId="0" xfId="0" applyFont="1"/>
    <xf numFmtId="0" fontId="9" fillId="0" borderId="2" xfId="0" applyFont="1" applyBorder="1" applyAlignment="1">
      <alignment wrapText="1"/>
    </xf>
    <xf numFmtId="165" fontId="7" fillId="0" borderId="2" xfId="0" applyNumberFormat="1" applyFont="1" applyBorder="1"/>
    <xf numFmtId="0" fontId="9" fillId="2" borderId="2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wrapText="1"/>
    </xf>
    <xf numFmtId="0" fontId="7" fillId="2" borderId="2" xfId="0" applyFont="1" applyFill="1" applyBorder="1"/>
    <xf numFmtId="164" fontId="6" fillId="2" borderId="2" xfId="0" applyNumberFormat="1" applyFont="1" applyFill="1" applyBorder="1" applyAlignment="1">
      <alignment horizontal="center" wrapText="1"/>
    </xf>
    <xf numFmtId="165" fontId="6" fillId="2" borderId="2" xfId="0" applyNumberFormat="1" applyFont="1" applyFill="1" applyBorder="1" applyAlignment="1">
      <alignment horizontal="right" wrapText="1"/>
    </xf>
    <xf numFmtId="164" fontId="8" fillId="2" borderId="2" xfId="0" applyNumberFormat="1" applyFont="1" applyFill="1" applyBorder="1" applyAlignment="1">
      <alignment horizontal="center" wrapText="1"/>
    </xf>
    <xf numFmtId="0" fontId="9" fillId="5" borderId="14" xfId="0" applyFont="1" applyFill="1" applyBorder="1" applyAlignment="1">
      <alignment horizontal="left" wrapText="1"/>
    </xf>
    <xf numFmtId="164" fontId="6" fillId="0" borderId="14" xfId="0" applyNumberFormat="1" applyFont="1" applyBorder="1" applyAlignment="1">
      <alignment horizontal="center" wrapText="1"/>
    </xf>
    <xf numFmtId="0" fontId="7" fillId="0" borderId="14" xfId="0" applyFont="1" applyBorder="1"/>
    <xf numFmtId="0" fontId="7" fillId="6" borderId="14" xfId="0" applyFont="1" applyFill="1" applyBorder="1"/>
    <xf numFmtId="164" fontId="8" fillId="6" borderId="2" xfId="0" applyNumberFormat="1" applyFont="1" applyFill="1" applyBorder="1" applyAlignment="1">
      <alignment horizontal="center" wrapText="1"/>
    </xf>
    <xf numFmtId="0" fontId="16" fillId="6" borderId="2" xfId="0" applyFont="1" applyFill="1" applyBorder="1"/>
    <xf numFmtId="0" fontId="9" fillId="0" borderId="2" xfId="0" applyFont="1" applyBorder="1" applyAlignment="1">
      <alignment horizontal="center" wrapText="1"/>
    </xf>
    <xf numFmtId="164" fontId="8" fillId="0" borderId="14" xfId="0" applyNumberFormat="1" applyFont="1" applyBorder="1" applyAlignment="1">
      <alignment horizontal="center" wrapText="1"/>
    </xf>
    <xf numFmtId="0" fontId="9" fillId="0" borderId="15" xfId="0" applyFont="1" applyBorder="1" applyAlignment="1">
      <alignment wrapText="1"/>
    </xf>
    <xf numFmtId="0" fontId="8" fillId="0" borderId="14" xfId="0" applyFont="1" applyBorder="1"/>
    <xf numFmtId="0" fontId="9" fillId="0" borderId="2" xfId="0" applyFont="1" applyBorder="1" applyAlignment="1">
      <alignment horizontal="left" wrapText="1"/>
    </xf>
    <xf numFmtId="165" fontId="6" fillId="0" borderId="2" xfId="0" applyNumberFormat="1" applyFont="1" applyBorder="1" applyAlignment="1">
      <alignment horizontal="right" wrapText="1"/>
    </xf>
    <xf numFmtId="0" fontId="9" fillId="8" borderId="14" xfId="0" applyFont="1" applyFill="1" applyBorder="1" applyAlignment="1">
      <alignment wrapText="1"/>
    </xf>
    <xf numFmtId="164" fontId="6" fillId="8" borderId="14" xfId="0" applyNumberFormat="1" applyFont="1" applyFill="1" applyBorder="1" applyAlignment="1">
      <alignment horizontal="center" wrapText="1"/>
    </xf>
    <xf numFmtId="165" fontId="6" fillId="8" borderId="14" xfId="0" applyNumberFormat="1" applyFont="1" applyFill="1" applyBorder="1" applyAlignment="1">
      <alignment horizontal="right" wrapText="1"/>
    </xf>
    <xf numFmtId="164" fontId="8" fillId="8" borderId="14" xfId="0" applyNumberFormat="1" applyFont="1" applyFill="1" applyBorder="1" applyAlignment="1">
      <alignment horizontal="center" wrapText="1"/>
    </xf>
    <xf numFmtId="0" fontId="9" fillId="8" borderId="15" xfId="0" applyFont="1" applyFill="1" applyBorder="1" applyAlignment="1">
      <alignment wrapText="1"/>
    </xf>
    <xf numFmtId="0" fontId="8" fillId="8" borderId="14" xfId="0" applyFont="1" applyFill="1" applyBorder="1"/>
    <xf numFmtId="0" fontId="9" fillId="0" borderId="10" xfId="0" applyFont="1" applyBorder="1" applyAlignment="1">
      <alignment wrapText="1"/>
    </xf>
    <xf numFmtId="0" fontId="9" fillId="0" borderId="10" xfId="0" applyFont="1" applyBorder="1" applyAlignment="1">
      <alignment horizontal="left" wrapText="1"/>
    </xf>
    <xf numFmtId="4" fontId="9" fillId="0" borderId="2" xfId="0" applyNumberFormat="1" applyFont="1" applyBorder="1" applyAlignment="1">
      <alignment wrapText="1"/>
    </xf>
    <xf numFmtId="4" fontId="9" fillId="0" borderId="10" xfId="0" applyNumberFormat="1" applyFont="1" applyBorder="1" applyAlignment="1">
      <alignment wrapText="1"/>
    </xf>
    <xf numFmtId="0" fontId="9" fillId="5" borderId="2" xfId="0" applyFont="1" applyFill="1" applyBorder="1"/>
    <xf numFmtId="0" fontId="16" fillId="0" borderId="14" xfId="0" applyFont="1" applyBorder="1"/>
    <xf numFmtId="0" fontId="16" fillId="0" borderId="2" xfId="0" applyFont="1" applyBorder="1" applyAlignment="1">
      <alignment horizontal="center" vertical="center"/>
    </xf>
    <xf numFmtId="164" fontId="8" fillId="9" borderId="2" xfId="0" applyNumberFormat="1" applyFont="1" applyFill="1" applyBorder="1" applyAlignment="1">
      <alignment horizontal="center" wrapText="1"/>
    </xf>
    <xf numFmtId="0" fontId="9" fillId="3" borderId="14" xfId="0" applyFont="1" applyFill="1" applyBorder="1" applyAlignment="1">
      <alignment wrapText="1"/>
    </xf>
    <xf numFmtId="0" fontId="9" fillId="3" borderId="2" xfId="0" applyFont="1" applyFill="1" applyBorder="1" applyAlignment="1">
      <alignment wrapText="1"/>
    </xf>
  </cellXfs>
  <cellStyles count="2">
    <cellStyle name="Normal" xfId="0" builtinId="0"/>
    <cellStyle name="Normal 3 2" xfId="1" xr:uid="{00000000-0005-0000-0000-000001000000}"/>
  </cellStyles>
  <dxfs count="5">
    <dxf>
      <numFmt numFmtId="164" formatCode="yyyy\-mm\-dd;@"/>
    </dxf>
    <dxf>
      <numFmt numFmtId="164" formatCode="yyyy\-mm\-dd;@"/>
    </dxf>
    <dxf>
      <numFmt numFmtId="164" formatCode="yyyy\-mm\-dd;@"/>
    </dxf>
    <dxf>
      <numFmt numFmtId="164" formatCode="yyyy\-mm\-dd;@"/>
    </dxf>
    <dxf>
      <numFmt numFmtId="164" formatCode="yyyy\-mm\-dd;@"/>
    </dxf>
  </dxfs>
  <tableStyles count="0" defaultTableStyle="TableStyleMedium2" defaultPivotStyle="PivotStyleLight16"/>
  <colors>
    <mruColors>
      <color rgb="FFC800FF"/>
      <color rgb="FFF238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andra Inés Quitora Campos" id="{A937BDA8-B556-43E3-99D7-F67F6D3E0F4E}" userId="S::sandra.quitora@chia.gov.co::8d9d2072-4008-4763-8ee6-1db7a3ef4eb6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5" dT="2025-07-09T12:20:09.68" personId="{A937BDA8-B556-43E3-99D7-F67F6D3E0F4E}" id="{9CB857F4-8DF9-45F9-9F1B-F653EDDB123B}">
    <text>Este valor corresponde al aporte del municipio ya que, el valor del contrato es de $1'767.492.802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5"/>
  <sheetViews>
    <sheetView topLeftCell="A302" zoomScaleNormal="100" workbookViewId="0">
      <selection activeCell="B320" sqref="B320"/>
    </sheetView>
  </sheetViews>
  <sheetFormatPr defaultColWidth="11" defaultRowHeight="14.25" customHeight="1"/>
  <cols>
    <col min="1" max="1" width="15" style="1" customWidth="1"/>
    <col min="2" max="2" width="18.625" style="6" customWidth="1"/>
    <col min="3" max="3" width="27" style="6" customWidth="1"/>
    <col min="4" max="4" width="20.375" style="6" customWidth="1"/>
    <col min="5" max="5" width="54.625" style="9" customWidth="1"/>
    <col min="6" max="6" width="27.375" style="6" customWidth="1"/>
    <col min="7" max="8" width="17.875" style="10" customWidth="1"/>
    <col min="9" max="9" width="18.125" style="6" customWidth="1"/>
    <col min="10" max="10" width="17.125" style="6" customWidth="1"/>
    <col min="11" max="12" width="19.875" style="6" customWidth="1"/>
    <col min="13" max="13" width="83.375" style="6" customWidth="1"/>
    <col min="14" max="14" width="68.75" style="6" customWidth="1"/>
    <col min="15" max="15" width="34.875" style="6" customWidth="1"/>
    <col min="16" max="16384" width="11" style="6"/>
  </cols>
  <sheetData>
    <row r="1" spans="1:15" ht="12.75">
      <c r="B1" s="2" t="s">
        <v>0</v>
      </c>
      <c r="C1" s="2" t="s">
        <v>1</v>
      </c>
      <c r="D1" s="3" t="s">
        <v>2</v>
      </c>
      <c r="E1" s="4" t="s">
        <v>3</v>
      </c>
      <c r="F1" s="3" t="s">
        <v>4</v>
      </c>
      <c r="G1" s="5" t="s">
        <v>5</v>
      </c>
      <c r="H1" s="5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/>
      <c r="N1" s="3" t="s">
        <v>11</v>
      </c>
      <c r="O1" s="3" t="s">
        <v>12</v>
      </c>
    </row>
    <row r="2" spans="1:15" ht="12.75">
      <c r="A2" s="22">
        <v>1</v>
      </c>
      <c r="B2" s="23" t="b">
        <f t="shared" ref="B2:B45" si="0">+C2=D2</f>
        <v>1</v>
      </c>
      <c r="C2" s="23" t="s">
        <v>13</v>
      </c>
      <c r="D2" s="24" t="s">
        <v>13</v>
      </c>
      <c r="E2" s="25" t="s">
        <v>14</v>
      </c>
      <c r="F2" s="24" t="s">
        <v>15</v>
      </c>
      <c r="G2" s="53">
        <v>45653</v>
      </c>
      <c r="H2" s="35"/>
      <c r="I2" s="27" t="b">
        <f>+K2=J2</f>
        <v>1</v>
      </c>
      <c r="J2" s="26">
        <v>45660</v>
      </c>
      <c r="K2" s="26">
        <v>45660</v>
      </c>
      <c r="L2" s="26">
        <v>45691</v>
      </c>
      <c r="M2" s="26"/>
      <c r="N2" s="28"/>
      <c r="O2" s="28"/>
    </row>
    <row r="3" spans="1:15" ht="12.75">
      <c r="A3" s="22">
        <f t="shared" ref="A3:A66" si="1">1+A2</f>
        <v>2</v>
      </c>
      <c r="B3" s="23" t="b">
        <f t="shared" si="0"/>
        <v>1</v>
      </c>
      <c r="C3" s="23" t="s">
        <v>16</v>
      </c>
      <c r="D3" s="24" t="s">
        <v>16</v>
      </c>
      <c r="E3" s="46" t="s">
        <v>14</v>
      </c>
      <c r="F3" s="24" t="s">
        <v>17</v>
      </c>
      <c r="G3" s="53">
        <v>45653</v>
      </c>
      <c r="H3" s="35"/>
      <c r="I3" s="27" t="b">
        <f t="shared" ref="I3:I66" si="2">+K3=J3</f>
        <v>1</v>
      </c>
      <c r="J3" s="26">
        <v>45659</v>
      </c>
      <c r="K3" s="26">
        <v>45659</v>
      </c>
      <c r="L3" s="26">
        <v>45870</v>
      </c>
      <c r="M3" s="26"/>
      <c r="N3" s="28"/>
      <c r="O3" s="28"/>
    </row>
    <row r="4" spans="1:15" ht="12.75">
      <c r="A4" s="22">
        <f t="shared" si="1"/>
        <v>3</v>
      </c>
      <c r="B4" s="23" t="b">
        <f t="shared" si="0"/>
        <v>1</v>
      </c>
      <c r="C4" s="23" t="s">
        <v>18</v>
      </c>
      <c r="D4" s="24" t="s">
        <v>18</v>
      </c>
      <c r="E4" s="25" t="s">
        <v>14</v>
      </c>
      <c r="F4" s="24" t="s">
        <v>19</v>
      </c>
      <c r="G4" s="53">
        <v>45653</v>
      </c>
      <c r="H4" s="35"/>
      <c r="I4" s="27" t="b">
        <f t="shared" si="2"/>
        <v>1</v>
      </c>
      <c r="J4" s="26">
        <v>45667</v>
      </c>
      <c r="K4" s="26">
        <v>45667</v>
      </c>
      <c r="L4" s="26">
        <v>45878</v>
      </c>
      <c r="M4" s="26"/>
      <c r="N4" s="28"/>
      <c r="O4" s="28"/>
    </row>
    <row r="5" spans="1:15" ht="12.75">
      <c r="A5" s="22">
        <f t="shared" si="1"/>
        <v>4</v>
      </c>
      <c r="B5" s="68" t="b">
        <f t="shared" si="0"/>
        <v>1</v>
      </c>
      <c r="C5" s="68" t="s">
        <v>20</v>
      </c>
      <c r="D5" s="68" t="s">
        <v>20</v>
      </c>
      <c r="E5" s="25" t="s">
        <v>14</v>
      </c>
      <c r="F5" s="24" t="s">
        <v>21</v>
      </c>
      <c r="G5" s="26">
        <v>45654</v>
      </c>
      <c r="H5" s="58"/>
      <c r="I5" s="27" t="b">
        <f t="shared" si="2"/>
        <v>1</v>
      </c>
      <c r="J5" s="31">
        <v>45673</v>
      </c>
      <c r="K5" s="26">
        <v>45673</v>
      </c>
      <c r="L5" s="26">
        <v>46568</v>
      </c>
      <c r="M5" s="26"/>
      <c r="N5" s="28"/>
      <c r="O5" s="28"/>
    </row>
    <row r="6" spans="1:15" ht="12.75">
      <c r="A6" s="22">
        <f t="shared" si="1"/>
        <v>5</v>
      </c>
      <c r="B6" s="29" t="b">
        <f t="shared" si="0"/>
        <v>1</v>
      </c>
      <c r="C6" s="29" t="s">
        <v>22</v>
      </c>
      <c r="D6" s="30" t="s">
        <v>22</v>
      </c>
      <c r="E6" s="25" t="s">
        <v>14</v>
      </c>
      <c r="F6" s="30" t="s">
        <v>23</v>
      </c>
      <c r="G6" s="63">
        <v>45654</v>
      </c>
      <c r="H6" s="64"/>
      <c r="I6" s="32" t="b">
        <f t="shared" si="2"/>
        <v>1</v>
      </c>
      <c r="J6" s="31">
        <v>45667</v>
      </c>
      <c r="K6" s="31">
        <v>45667</v>
      </c>
      <c r="L6" s="31">
        <v>46598</v>
      </c>
      <c r="M6" s="31"/>
      <c r="N6" s="33"/>
      <c r="O6" s="33"/>
    </row>
    <row r="7" spans="1:15" ht="12.75">
      <c r="A7" s="22">
        <f t="shared" si="1"/>
        <v>6</v>
      </c>
      <c r="B7" s="23" t="b">
        <f t="shared" si="0"/>
        <v>1</v>
      </c>
      <c r="C7" s="23" t="s">
        <v>24</v>
      </c>
      <c r="D7" s="24" t="s">
        <v>24</v>
      </c>
      <c r="E7" s="25" t="s">
        <v>14</v>
      </c>
      <c r="F7" s="24" t="s">
        <v>25</v>
      </c>
      <c r="G7" s="53">
        <v>45654</v>
      </c>
      <c r="H7" s="35"/>
      <c r="I7" s="27" t="b">
        <f t="shared" si="2"/>
        <v>1</v>
      </c>
      <c r="J7" s="26">
        <v>45298</v>
      </c>
      <c r="K7" s="26">
        <v>45298</v>
      </c>
      <c r="L7" s="26">
        <v>45683</v>
      </c>
      <c r="M7" s="26"/>
      <c r="N7" s="28" t="s">
        <v>26</v>
      </c>
      <c r="O7" s="28"/>
    </row>
    <row r="8" spans="1:15" s="7" customFormat="1" ht="13.5" customHeight="1">
      <c r="A8" s="22">
        <f t="shared" si="1"/>
        <v>7</v>
      </c>
      <c r="B8" s="44" t="b">
        <f t="shared" si="0"/>
        <v>1</v>
      </c>
      <c r="C8" s="44" t="s">
        <v>27</v>
      </c>
      <c r="D8" s="44" t="s">
        <v>27</v>
      </c>
      <c r="E8" s="45" t="s">
        <v>28</v>
      </c>
      <c r="F8" s="44" t="s">
        <v>29</v>
      </c>
      <c r="G8" s="59">
        <v>45657</v>
      </c>
      <c r="H8" s="59"/>
      <c r="I8" s="60" t="b">
        <f t="shared" si="2"/>
        <v>1</v>
      </c>
      <c r="J8" s="59">
        <v>45657</v>
      </c>
      <c r="K8" s="59">
        <v>45657</v>
      </c>
      <c r="L8" s="59">
        <v>46568</v>
      </c>
      <c r="M8" s="59"/>
      <c r="N8" s="44" t="s">
        <v>30</v>
      </c>
      <c r="O8" s="44" t="s">
        <v>31</v>
      </c>
    </row>
    <row r="9" spans="1:15" s="15" customFormat="1" ht="12.75">
      <c r="A9" s="22">
        <f t="shared" si="1"/>
        <v>8</v>
      </c>
      <c r="B9" s="23" t="b">
        <f t="shared" si="0"/>
        <v>1</v>
      </c>
      <c r="C9" s="23" t="s">
        <v>32</v>
      </c>
      <c r="D9" s="24" t="s">
        <v>32</v>
      </c>
      <c r="E9" s="46" t="s">
        <v>14</v>
      </c>
      <c r="F9" s="57">
        <v>140266</v>
      </c>
      <c r="G9" s="26">
        <v>45653</v>
      </c>
      <c r="H9" s="58"/>
      <c r="I9" s="27" t="b">
        <f t="shared" si="2"/>
        <v>1</v>
      </c>
      <c r="J9" s="26">
        <v>45670</v>
      </c>
      <c r="K9" s="26">
        <v>45670</v>
      </c>
      <c r="L9" s="26">
        <v>45684</v>
      </c>
      <c r="M9" s="26"/>
      <c r="N9" s="33"/>
      <c r="O9" s="28" t="s">
        <v>33</v>
      </c>
    </row>
    <row r="10" spans="1:15" ht="12.75">
      <c r="A10" s="22">
        <f t="shared" si="1"/>
        <v>9</v>
      </c>
      <c r="B10" s="23" t="b">
        <f t="shared" si="0"/>
        <v>1</v>
      </c>
      <c r="C10" s="23" t="s">
        <v>34</v>
      </c>
      <c r="D10" s="24" t="s">
        <v>34</v>
      </c>
      <c r="E10" s="46" t="s">
        <v>14</v>
      </c>
      <c r="F10" s="30" t="s">
        <v>35</v>
      </c>
      <c r="G10" s="31">
        <v>45659</v>
      </c>
      <c r="H10" s="31" t="s">
        <v>36</v>
      </c>
      <c r="I10" s="32" t="b">
        <f t="shared" si="2"/>
        <v>1</v>
      </c>
      <c r="J10" s="31">
        <v>45659</v>
      </c>
      <c r="K10" s="31">
        <v>45659</v>
      </c>
      <c r="L10" s="31">
        <v>46018</v>
      </c>
      <c r="M10" s="48" t="s">
        <v>37</v>
      </c>
      <c r="N10" s="33"/>
      <c r="O10" s="33"/>
    </row>
    <row r="11" spans="1:15" s="7" customFormat="1" ht="12.75">
      <c r="A11" s="22">
        <f t="shared" si="1"/>
        <v>10</v>
      </c>
      <c r="B11" s="23" t="b">
        <f t="shared" si="0"/>
        <v>1</v>
      </c>
      <c r="C11" s="23" t="s">
        <v>38</v>
      </c>
      <c r="D11" s="24" t="s">
        <v>38</v>
      </c>
      <c r="E11" s="46" t="s">
        <v>14</v>
      </c>
      <c r="F11" s="24" t="s">
        <v>39</v>
      </c>
      <c r="G11" s="26">
        <v>45659</v>
      </c>
      <c r="H11" s="26" t="s">
        <v>40</v>
      </c>
      <c r="I11" s="27" t="b">
        <f t="shared" si="2"/>
        <v>1</v>
      </c>
      <c r="J11" s="26">
        <v>45659</v>
      </c>
      <c r="K11" s="26">
        <v>45659</v>
      </c>
      <c r="L11" s="26">
        <v>46018</v>
      </c>
      <c r="M11" s="49" t="s">
        <v>37</v>
      </c>
      <c r="N11" s="28"/>
      <c r="O11" s="28"/>
    </row>
    <row r="12" spans="1:15" ht="12.75">
      <c r="A12" s="22">
        <f t="shared" si="1"/>
        <v>11</v>
      </c>
      <c r="B12" s="23" t="b">
        <f t="shared" si="0"/>
        <v>1</v>
      </c>
      <c r="C12" s="23" t="s">
        <v>41</v>
      </c>
      <c r="D12" s="24" t="s">
        <v>41</v>
      </c>
      <c r="E12" s="46" t="s">
        <v>14</v>
      </c>
      <c r="F12" s="24" t="s">
        <v>42</v>
      </c>
      <c r="G12" s="26">
        <v>45659</v>
      </c>
      <c r="H12" s="26" t="s">
        <v>36</v>
      </c>
      <c r="I12" s="27" t="b">
        <f t="shared" si="2"/>
        <v>1</v>
      </c>
      <c r="J12" s="26">
        <v>45659</v>
      </c>
      <c r="K12" s="26">
        <v>45659</v>
      </c>
      <c r="L12" s="26">
        <v>46018</v>
      </c>
      <c r="M12" s="49" t="s">
        <v>37</v>
      </c>
      <c r="N12" s="28"/>
      <c r="O12" s="28"/>
    </row>
    <row r="13" spans="1:15" ht="12.75">
      <c r="A13" s="22">
        <f t="shared" si="1"/>
        <v>12</v>
      </c>
      <c r="B13" s="29" t="b">
        <f t="shared" si="0"/>
        <v>1</v>
      </c>
      <c r="C13" s="29" t="s">
        <v>43</v>
      </c>
      <c r="D13" s="30" t="s">
        <v>43</v>
      </c>
      <c r="E13" s="46" t="s">
        <v>14</v>
      </c>
      <c r="F13" s="30" t="s">
        <v>44</v>
      </c>
      <c r="G13" s="31">
        <v>45659</v>
      </c>
      <c r="H13" s="31" t="s">
        <v>45</v>
      </c>
      <c r="I13" s="32" t="b">
        <f t="shared" si="2"/>
        <v>1</v>
      </c>
      <c r="J13" s="31">
        <v>45659</v>
      </c>
      <c r="K13" s="31">
        <v>45659</v>
      </c>
      <c r="L13" s="31">
        <v>46018</v>
      </c>
      <c r="M13" s="50" t="s">
        <v>37</v>
      </c>
      <c r="N13" s="33"/>
      <c r="O13" s="33"/>
    </row>
    <row r="14" spans="1:15" ht="12.75">
      <c r="A14" s="22">
        <f t="shared" si="1"/>
        <v>13</v>
      </c>
      <c r="B14" s="29" t="b">
        <f t="shared" si="0"/>
        <v>1</v>
      </c>
      <c r="C14" s="29" t="s">
        <v>46</v>
      </c>
      <c r="D14" s="30" t="s">
        <v>46</v>
      </c>
      <c r="E14" s="46" t="s">
        <v>14</v>
      </c>
      <c r="F14" s="30" t="s">
        <v>47</v>
      </c>
      <c r="G14" s="31">
        <v>45659</v>
      </c>
      <c r="H14" s="31" t="s">
        <v>45</v>
      </c>
      <c r="I14" s="32" t="b">
        <f t="shared" si="2"/>
        <v>1</v>
      </c>
      <c r="J14" s="31">
        <v>45659</v>
      </c>
      <c r="K14" s="31">
        <v>45659</v>
      </c>
      <c r="L14" s="31">
        <v>46018</v>
      </c>
      <c r="M14" s="50" t="s">
        <v>37</v>
      </c>
      <c r="N14" s="33"/>
      <c r="O14" s="33"/>
    </row>
    <row r="15" spans="1:15" ht="12.75">
      <c r="A15" s="22">
        <f t="shared" si="1"/>
        <v>14</v>
      </c>
      <c r="B15" s="29" t="b">
        <f t="shared" si="0"/>
        <v>1</v>
      </c>
      <c r="C15" s="29" t="s">
        <v>48</v>
      </c>
      <c r="D15" s="30" t="s">
        <v>48</v>
      </c>
      <c r="E15" s="46" t="s">
        <v>14</v>
      </c>
      <c r="F15" s="30" t="s">
        <v>49</v>
      </c>
      <c r="G15" s="31">
        <v>45659</v>
      </c>
      <c r="H15" s="31" t="s">
        <v>45</v>
      </c>
      <c r="I15" s="32" t="b">
        <f t="shared" si="2"/>
        <v>1</v>
      </c>
      <c r="J15" s="31">
        <v>45659</v>
      </c>
      <c r="K15" s="31">
        <v>45659</v>
      </c>
      <c r="L15" s="31">
        <v>46018</v>
      </c>
      <c r="M15" s="50" t="s">
        <v>37</v>
      </c>
      <c r="N15" s="33"/>
      <c r="O15" s="33"/>
    </row>
    <row r="16" spans="1:15" ht="12.75">
      <c r="A16" s="22">
        <f t="shared" si="1"/>
        <v>15</v>
      </c>
      <c r="B16" s="29" t="b">
        <f t="shared" si="0"/>
        <v>1</v>
      </c>
      <c r="C16" s="29" t="s">
        <v>50</v>
      </c>
      <c r="D16" s="30" t="s">
        <v>50</v>
      </c>
      <c r="E16" s="46" t="s">
        <v>14</v>
      </c>
      <c r="F16" s="30" t="s">
        <v>51</v>
      </c>
      <c r="G16" s="31">
        <v>45659</v>
      </c>
      <c r="H16" s="31" t="s">
        <v>52</v>
      </c>
      <c r="I16" s="32" t="b">
        <f t="shared" si="2"/>
        <v>1</v>
      </c>
      <c r="J16" s="31">
        <v>45659</v>
      </c>
      <c r="K16" s="31">
        <v>45659</v>
      </c>
      <c r="L16" s="31">
        <v>46018</v>
      </c>
      <c r="M16" s="50" t="s">
        <v>37</v>
      </c>
      <c r="N16" s="33" t="s">
        <v>53</v>
      </c>
      <c r="O16" s="33" t="s">
        <v>54</v>
      </c>
    </row>
    <row r="17" spans="1:15" ht="12.75">
      <c r="A17" s="22">
        <f t="shared" si="1"/>
        <v>16</v>
      </c>
      <c r="B17" s="29" t="b">
        <f t="shared" si="0"/>
        <v>1</v>
      </c>
      <c r="C17" s="29" t="s">
        <v>55</v>
      </c>
      <c r="D17" s="30" t="s">
        <v>55</v>
      </c>
      <c r="E17" s="46" t="s">
        <v>14</v>
      </c>
      <c r="F17" s="30" t="s">
        <v>56</v>
      </c>
      <c r="G17" s="31">
        <v>45659</v>
      </c>
      <c r="H17" s="31" t="s">
        <v>36</v>
      </c>
      <c r="I17" s="32" t="b">
        <f t="shared" si="2"/>
        <v>1</v>
      </c>
      <c r="J17" s="31">
        <v>45659</v>
      </c>
      <c r="K17" s="31">
        <v>45659</v>
      </c>
      <c r="L17" s="31">
        <v>46018</v>
      </c>
      <c r="M17" s="50" t="s">
        <v>37</v>
      </c>
      <c r="N17" s="33"/>
      <c r="O17" s="33"/>
    </row>
    <row r="18" spans="1:15" ht="12.75">
      <c r="A18" s="22">
        <f t="shared" si="1"/>
        <v>17</v>
      </c>
      <c r="B18" s="29" t="b">
        <f t="shared" si="0"/>
        <v>1</v>
      </c>
      <c r="C18" s="29" t="s">
        <v>57</v>
      </c>
      <c r="D18" s="30" t="s">
        <v>57</v>
      </c>
      <c r="E18" s="46" t="s">
        <v>14</v>
      </c>
      <c r="F18" s="30" t="s">
        <v>58</v>
      </c>
      <c r="G18" s="31">
        <v>45659</v>
      </c>
      <c r="H18" s="31" t="s">
        <v>45</v>
      </c>
      <c r="I18" s="32" t="b">
        <f t="shared" si="2"/>
        <v>1</v>
      </c>
      <c r="J18" s="31">
        <v>45659</v>
      </c>
      <c r="K18" s="31">
        <v>45659</v>
      </c>
      <c r="L18" s="31">
        <v>46018</v>
      </c>
      <c r="M18" s="50" t="s">
        <v>37</v>
      </c>
      <c r="N18" s="33"/>
      <c r="O18" s="33"/>
    </row>
    <row r="19" spans="1:15" ht="12.75">
      <c r="A19" s="22">
        <f t="shared" si="1"/>
        <v>18</v>
      </c>
      <c r="B19" s="29" t="b">
        <f t="shared" si="0"/>
        <v>1</v>
      </c>
      <c r="C19" s="29" t="s">
        <v>59</v>
      </c>
      <c r="D19" s="30" t="s">
        <v>59</v>
      </c>
      <c r="E19" s="46" t="s">
        <v>14</v>
      </c>
      <c r="F19" s="30" t="s">
        <v>60</v>
      </c>
      <c r="G19" s="31">
        <v>45659</v>
      </c>
      <c r="H19" s="31" t="s">
        <v>61</v>
      </c>
      <c r="I19" s="32" t="b">
        <f t="shared" si="2"/>
        <v>1</v>
      </c>
      <c r="J19" s="31">
        <v>45659</v>
      </c>
      <c r="K19" s="31">
        <v>45659</v>
      </c>
      <c r="L19" s="31">
        <v>46018</v>
      </c>
      <c r="M19" s="50" t="s">
        <v>37</v>
      </c>
      <c r="N19" s="33" t="s">
        <v>53</v>
      </c>
      <c r="O19" s="33" t="s">
        <v>54</v>
      </c>
    </row>
    <row r="20" spans="1:15" ht="12.75">
      <c r="A20" s="22">
        <f t="shared" si="1"/>
        <v>19</v>
      </c>
      <c r="B20" s="29" t="b">
        <f t="shared" si="0"/>
        <v>1</v>
      </c>
      <c r="C20" s="29" t="s">
        <v>62</v>
      </c>
      <c r="D20" s="30" t="s">
        <v>62</v>
      </c>
      <c r="E20" s="46" t="s">
        <v>14</v>
      </c>
      <c r="F20" s="30" t="s">
        <v>63</v>
      </c>
      <c r="G20" s="31">
        <v>45659</v>
      </c>
      <c r="H20" s="31" t="s">
        <v>45</v>
      </c>
      <c r="I20" s="32" t="b">
        <f t="shared" si="2"/>
        <v>1</v>
      </c>
      <c r="J20" s="31">
        <v>45659</v>
      </c>
      <c r="K20" s="31">
        <v>45659</v>
      </c>
      <c r="L20" s="31">
        <v>46018</v>
      </c>
      <c r="M20" s="50" t="s">
        <v>37</v>
      </c>
      <c r="N20" s="33"/>
      <c r="O20" s="33"/>
    </row>
    <row r="21" spans="1:15" ht="12.75">
      <c r="A21" s="22">
        <f t="shared" si="1"/>
        <v>20</v>
      </c>
      <c r="B21" s="29" t="b">
        <f t="shared" si="0"/>
        <v>1</v>
      </c>
      <c r="C21" s="29" t="s">
        <v>64</v>
      </c>
      <c r="D21" s="30" t="s">
        <v>64</v>
      </c>
      <c r="E21" s="46" t="s">
        <v>14</v>
      </c>
      <c r="F21" s="30" t="s">
        <v>65</v>
      </c>
      <c r="G21" s="31">
        <v>45659</v>
      </c>
      <c r="H21" s="31" t="s">
        <v>66</v>
      </c>
      <c r="I21" s="32" t="b">
        <f t="shared" si="2"/>
        <v>1</v>
      </c>
      <c r="J21" s="31">
        <v>45659</v>
      </c>
      <c r="K21" s="31">
        <v>45659</v>
      </c>
      <c r="L21" s="31">
        <v>46017</v>
      </c>
      <c r="M21" s="50" t="s">
        <v>67</v>
      </c>
      <c r="N21" s="33"/>
      <c r="O21" s="33"/>
    </row>
    <row r="22" spans="1:15" ht="12.75">
      <c r="A22" s="22">
        <f t="shared" si="1"/>
        <v>21</v>
      </c>
      <c r="B22" s="29" t="b">
        <f t="shared" si="0"/>
        <v>1</v>
      </c>
      <c r="C22" s="29" t="s">
        <v>68</v>
      </c>
      <c r="D22" s="30" t="s">
        <v>68</v>
      </c>
      <c r="E22" s="46" t="s">
        <v>14</v>
      </c>
      <c r="F22" s="30" t="s">
        <v>69</v>
      </c>
      <c r="G22" s="31">
        <v>45659</v>
      </c>
      <c r="H22" s="31" t="s">
        <v>36</v>
      </c>
      <c r="I22" s="32" t="b">
        <f t="shared" si="2"/>
        <v>1</v>
      </c>
      <c r="J22" s="31">
        <v>45659</v>
      </c>
      <c r="K22" s="31">
        <v>45659</v>
      </c>
      <c r="L22" s="31">
        <v>46018</v>
      </c>
      <c r="M22" s="50" t="s">
        <v>37</v>
      </c>
      <c r="N22" s="33"/>
      <c r="O22" s="33"/>
    </row>
    <row r="23" spans="1:15" ht="12.75">
      <c r="A23" s="22">
        <f t="shared" si="1"/>
        <v>22</v>
      </c>
      <c r="B23" s="29" t="b">
        <f t="shared" si="0"/>
        <v>1</v>
      </c>
      <c r="C23" s="29" t="s">
        <v>70</v>
      </c>
      <c r="D23" s="30" t="s">
        <v>70</v>
      </c>
      <c r="E23" s="46" t="s">
        <v>14</v>
      </c>
      <c r="F23" s="30" t="s">
        <v>71</v>
      </c>
      <c r="G23" s="31">
        <v>45659</v>
      </c>
      <c r="H23" s="31" t="s">
        <v>66</v>
      </c>
      <c r="I23" s="32" t="b">
        <f t="shared" si="2"/>
        <v>1</v>
      </c>
      <c r="J23" s="31">
        <v>45659</v>
      </c>
      <c r="K23" s="31">
        <v>45659</v>
      </c>
      <c r="L23" s="31">
        <v>46017</v>
      </c>
      <c r="M23" s="50" t="s">
        <v>67</v>
      </c>
      <c r="N23" s="33"/>
      <c r="O23" s="33"/>
    </row>
    <row r="24" spans="1:15" ht="12.75">
      <c r="A24" s="22">
        <f t="shared" si="1"/>
        <v>23</v>
      </c>
      <c r="B24" s="29" t="b">
        <f t="shared" si="0"/>
        <v>1</v>
      </c>
      <c r="C24" s="29" t="s">
        <v>72</v>
      </c>
      <c r="D24" s="30" t="s">
        <v>72</v>
      </c>
      <c r="E24" s="46" t="s">
        <v>14</v>
      </c>
      <c r="F24" s="30" t="s">
        <v>73</v>
      </c>
      <c r="G24" s="31">
        <v>45659</v>
      </c>
      <c r="H24" s="31" t="s">
        <v>36</v>
      </c>
      <c r="I24" s="32" t="b">
        <f t="shared" si="2"/>
        <v>1</v>
      </c>
      <c r="J24" s="31">
        <v>45659</v>
      </c>
      <c r="K24" s="31">
        <v>45659</v>
      </c>
      <c r="L24" s="31">
        <v>46018</v>
      </c>
      <c r="M24" s="50" t="s">
        <v>37</v>
      </c>
      <c r="N24" s="33"/>
      <c r="O24" s="33"/>
    </row>
    <row r="25" spans="1:15" ht="12.75">
      <c r="A25" s="22">
        <f t="shared" si="1"/>
        <v>24</v>
      </c>
      <c r="B25" s="29" t="b">
        <f t="shared" si="0"/>
        <v>1</v>
      </c>
      <c r="C25" s="29" t="s">
        <v>74</v>
      </c>
      <c r="D25" s="30" t="s">
        <v>74</v>
      </c>
      <c r="E25" s="46" t="s">
        <v>14</v>
      </c>
      <c r="F25" s="30" t="s">
        <v>75</v>
      </c>
      <c r="G25" s="31">
        <v>45659</v>
      </c>
      <c r="H25" s="31" t="s">
        <v>76</v>
      </c>
      <c r="I25" s="32" t="b">
        <f t="shared" si="2"/>
        <v>1</v>
      </c>
      <c r="J25" s="31">
        <v>45659</v>
      </c>
      <c r="K25" s="31">
        <v>45659</v>
      </c>
      <c r="L25" s="31">
        <v>45962</v>
      </c>
      <c r="M25" s="50" t="s">
        <v>67</v>
      </c>
      <c r="N25" s="33"/>
      <c r="O25" s="33"/>
    </row>
    <row r="26" spans="1:15" ht="12.75">
      <c r="A26" s="22">
        <f t="shared" si="1"/>
        <v>25</v>
      </c>
      <c r="B26" s="29" t="b">
        <f t="shared" si="0"/>
        <v>1</v>
      </c>
      <c r="C26" s="29" t="s">
        <v>77</v>
      </c>
      <c r="D26" s="30" t="s">
        <v>77</v>
      </c>
      <c r="E26" s="46" t="s">
        <v>14</v>
      </c>
      <c r="F26" s="30" t="s">
        <v>78</v>
      </c>
      <c r="G26" s="31">
        <v>45659</v>
      </c>
      <c r="H26" s="31" t="s">
        <v>79</v>
      </c>
      <c r="I26" s="32" t="b">
        <f t="shared" si="2"/>
        <v>1</v>
      </c>
      <c r="J26" s="31">
        <v>45659</v>
      </c>
      <c r="K26" s="31">
        <v>45659</v>
      </c>
      <c r="L26" s="31">
        <v>45962</v>
      </c>
      <c r="M26" s="50" t="s">
        <v>67</v>
      </c>
      <c r="N26" s="33"/>
      <c r="O26" s="33"/>
    </row>
    <row r="27" spans="1:15" ht="12.75">
      <c r="A27" s="22">
        <f t="shared" si="1"/>
        <v>26</v>
      </c>
      <c r="B27" s="29" t="b">
        <f t="shared" si="0"/>
        <v>1</v>
      </c>
      <c r="C27" s="29" t="s">
        <v>80</v>
      </c>
      <c r="D27" s="30" t="s">
        <v>80</v>
      </c>
      <c r="E27" s="46" t="s">
        <v>14</v>
      </c>
      <c r="F27" s="30" t="s">
        <v>81</v>
      </c>
      <c r="G27" s="31">
        <v>45659</v>
      </c>
      <c r="H27" s="31" t="s">
        <v>82</v>
      </c>
      <c r="I27" s="32" t="b">
        <f t="shared" si="2"/>
        <v>1</v>
      </c>
      <c r="J27" s="31">
        <v>45660</v>
      </c>
      <c r="K27" s="31">
        <v>45660</v>
      </c>
      <c r="L27" s="31">
        <v>45978</v>
      </c>
      <c r="M27" s="50" t="s">
        <v>83</v>
      </c>
      <c r="N27" s="33" t="s">
        <v>53</v>
      </c>
      <c r="O27" s="33" t="s">
        <v>54</v>
      </c>
    </row>
    <row r="28" spans="1:15" ht="12.75">
      <c r="A28" s="22">
        <f t="shared" si="1"/>
        <v>27</v>
      </c>
      <c r="B28" s="29" t="b">
        <f t="shared" si="0"/>
        <v>1</v>
      </c>
      <c r="C28" s="29" t="s">
        <v>84</v>
      </c>
      <c r="D28" s="30" t="s">
        <v>84</v>
      </c>
      <c r="E28" s="46" t="s">
        <v>14</v>
      </c>
      <c r="F28" s="30" t="s">
        <v>85</v>
      </c>
      <c r="G28" s="31">
        <v>45659</v>
      </c>
      <c r="H28" s="31" t="s">
        <v>86</v>
      </c>
      <c r="I28" s="32" t="b">
        <f t="shared" si="2"/>
        <v>1</v>
      </c>
      <c r="J28" s="31">
        <v>45659</v>
      </c>
      <c r="K28" s="31">
        <v>45659</v>
      </c>
      <c r="L28" s="31">
        <v>46018</v>
      </c>
      <c r="M28" s="50" t="s">
        <v>37</v>
      </c>
      <c r="N28" s="33"/>
      <c r="O28" s="33"/>
    </row>
    <row r="29" spans="1:15" ht="12.75">
      <c r="A29" s="22">
        <f t="shared" si="1"/>
        <v>28</v>
      </c>
      <c r="B29" s="29" t="b">
        <f t="shared" si="0"/>
        <v>1</v>
      </c>
      <c r="C29" s="29" t="s">
        <v>87</v>
      </c>
      <c r="D29" s="30" t="s">
        <v>87</v>
      </c>
      <c r="E29" s="46" t="s">
        <v>14</v>
      </c>
      <c r="F29" s="30" t="s">
        <v>88</v>
      </c>
      <c r="G29" s="31">
        <v>45660</v>
      </c>
      <c r="H29" s="31" t="s">
        <v>89</v>
      </c>
      <c r="I29" s="32" t="b">
        <f t="shared" si="2"/>
        <v>1</v>
      </c>
      <c r="J29" s="31">
        <v>45660</v>
      </c>
      <c r="K29" s="31">
        <v>45660</v>
      </c>
      <c r="L29" s="31">
        <v>46018</v>
      </c>
      <c r="M29" s="50" t="s">
        <v>37</v>
      </c>
      <c r="N29" s="33"/>
      <c r="O29" s="33"/>
    </row>
    <row r="30" spans="1:15" ht="12.75">
      <c r="A30" s="22">
        <f t="shared" si="1"/>
        <v>29</v>
      </c>
      <c r="B30" s="29" t="b">
        <f t="shared" si="0"/>
        <v>1</v>
      </c>
      <c r="C30" s="29" t="s">
        <v>90</v>
      </c>
      <c r="D30" s="30" t="s">
        <v>90</v>
      </c>
      <c r="E30" s="46" t="s">
        <v>14</v>
      </c>
      <c r="F30" s="30" t="s">
        <v>91</v>
      </c>
      <c r="G30" s="31">
        <v>45660</v>
      </c>
      <c r="H30" s="31" t="s">
        <v>92</v>
      </c>
      <c r="I30" s="32" t="b">
        <f t="shared" si="2"/>
        <v>1</v>
      </c>
      <c r="J30" s="31">
        <v>45661</v>
      </c>
      <c r="K30" s="31">
        <v>45661</v>
      </c>
      <c r="L30" s="31">
        <v>46009</v>
      </c>
      <c r="M30" s="50" t="s">
        <v>93</v>
      </c>
      <c r="N30" s="33"/>
      <c r="O30" s="33"/>
    </row>
    <row r="31" spans="1:15" ht="12.75">
      <c r="A31" s="22">
        <f t="shared" si="1"/>
        <v>30</v>
      </c>
      <c r="B31" s="29" t="b">
        <f t="shared" si="0"/>
        <v>1</v>
      </c>
      <c r="C31" s="29" t="s">
        <v>94</v>
      </c>
      <c r="D31" s="30" t="s">
        <v>94</v>
      </c>
      <c r="E31" s="46" t="s">
        <v>14</v>
      </c>
      <c r="F31" s="30" t="s">
        <v>95</v>
      </c>
      <c r="G31" s="31">
        <v>45660</v>
      </c>
      <c r="H31" s="31" t="s">
        <v>92</v>
      </c>
      <c r="I31" s="32" t="b">
        <f t="shared" si="2"/>
        <v>1</v>
      </c>
      <c r="J31" s="31">
        <v>45661</v>
      </c>
      <c r="K31" s="31">
        <v>45661</v>
      </c>
      <c r="L31" s="31">
        <v>46009</v>
      </c>
      <c r="M31" s="50" t="s">
        <v>93</v>
      </c>
      <c r="N31" s="33"/>
      <c r="O31" s="33"/>
    </row>
    <row r="32" spans="1:15" ht="12.75">
      <c r="A32" s="22">
        <f t="shared" si="1"/>
        <v>31</v>
      </c>
      <c r="B32" s="29" t="b">
        <f t="shared" si="0"/>
        <v>1</v>
      </c>
      <c r="C32" s="29" t="s">
        <v>96</v>
      </c>
      <c r="D32" s="30" t="s">
        <v>96</v>
      </c>
      <c r="E32" s="46" t="s">
        <v>14</v>
      </c>
      <c r="F32" s="30" t="s">
        <v>97</v>
      </c>
      <c r="G32" s="31">
        <v>45660</v>
      </c>
      <c r="H32" s="31" t="s">
        <v>92</v>
      </c>
      <c r="I32" s="32" t="b">
        <f t="shared" si="2"/>
        <v>1</v>
      </c>
      <c r="J32" s="31">
        <v>45661</v>
      </c>
      <c r="K32" s="31">
        <v>45661</v>
      </c>
      <c r="L32" s="31">
        <v>46009</v>
      </c>
      <c r="M32" s="50" t="s">
        <v>93</v>
      </c>
      <c r="N32" s="33"/>
      <c r="O32" s="33"/>
    </row>
    <row r="33" spans="1:15" ht="12.75">
      <c r="A33" s="22">
        <f t="shared" si="1"/>
        <v>32</v>
      </c>
      <c r="B33" s="29" t="b">
        <f t="shared" si="0"/>
        <v>1</v>
      </c>
      <c r="C33" s="29" t="s">
        <v>98</v>
      </c>
      <c r="D33" s="30" t="s">
        <v>98</v>
      </c>
      <c r="E33" s="46" t="s">
        <v>14</v>
      </c>
      <c r="F33" s="30" t="s">
        <v>99</v>
      </c>
      <c r="G33" s="31">
        <v>45660</v>
      </c>
      <c r="H33" s="31" t="s">
        <v>92</v>
      </c>
      <c r="I33" s="32" t="b">
        <f t="shared" si="2"/>
        <v>1</v>
      </c>
      <c r="J33" s="31">
        <v>45661</v>
      </c>
      <c r="K33" s="31">
        <v>45661</v>
      </c>
      <c r="L33" s="31">
        <v>46009</v>
      </c>
      <c r="M33" s="50" t="s">
        <v>93</v>
      </c>
      <c r="N33" s="33"/>
      <c r="O33" s="33"/>
    </row>
    <row r="34" spans="1:15" ht="12.75">
      <c r="A34" s="22">
        <f t="shared" si="1"/>
        <v>33</v>
      </c>
      <c r="B34" s="29" t="b">
        <f t="shared" si="0"/>
        <v>1</v>
      </c>
      <c r="C34" s="29" t="s">
        <v>100</v>
      </c>
      <c r="D34" s="30" t="s">
        <v>100</v>
      </c>
      <c r="E34" s="46" t="s">
        <v>14</v>
      </c>
      <c r="F34" s="30" t="s">
        <v>101</v>
      </c>
      <c r="G34" s="31">
        <v>45660</v>
      </c>
      <c r="H34" s="31" t="s">
        <v>92</v>
      </c>
      <c r="I34" s="32" t="b">
        <f t="shared" si="2"/>
        <v>1</v>
      </c>
      <c r="J34" s="31">
        <v>45661</v>
      </c>
      <c r="K34" s="31">
        <v>45661</v>
      </c>
      <c r="L34" s="31">
        <v>46009</v>
      </c>
      <c r="M34" s="50" t="s">
        <v>93</v>
      </c>
      <c r="N34" s="33"/>
      <c r="O34" s="33"/>
    </row>
    <row r="35" spans="1:15" ht="12.75">
      <c r="A35" s="22">
        <f t="shared" si="1"/>
        <v>34</v>
      </c>
      <c r="B35" s="29" t="b">
        <f t="shared" si="0"/>
        <v>1</v>
      </c>
      <c r="C35" s="29" t="s">
        <v>102</v>
      </c>
      <c r="D35" s="30" t="s">
        <v>102</v>
      </c>
      <c r="E35" s="46" t="s">
        <v>14</v>
      </c>
      <c r="F35" s="30" t="s">
        <v>103</v>
      </c>
      <c r="G35" s="31">
        <v>45660</v>
      </c>
      <c r="H35" s="31" t="s">
        <v>92</v>
      </c>
      <c r="I35" s="32" t="b">
        <f t="shared" si="2"/>
        <v>1</v>
      </c>
      <c r="J35" s="31">
        <v>45661</v>
      </c>
      <c r="K35" s="31">
        <v>45661</v>
      </c>
      <c r="L35" s="31">
        <v>46009</v>
      </c>
      <c r="M35" s="50" t="s">
        <v>93</v>
      </c>
      <c r="N35" s="33"/>
      <c r="O35" s="33"/>
    </row>
    <row r="36" spans="1:15" ht="12.75">
      <c r="A36" s="22">
        <f t="shared" si="1"/>
        <v>35</v>
      </c>
      <c r="B36" s="29" t="b">
        <f t="shared" si="0"/>
        <v>1</v>
      </c>
      <c r="C36" s="29" t="s">
        <v>104</v>
      </c>
      <c r="D36" s="30" t="s">
        <v>104</v>
      </c>
      <c r="E36" s="46" t="s">
        <v>14</v>
      </c>
      <c r="F36" s="30" t="s">
        <v>105</v>
      </c>
      <c r="G36" s="31">
        <v>45660</v>
      </c>
      <c r="H36" s="31" t="s">
        <v>92</v>
      </c>
      <c r="I36" s="32" t="b">
        <f t="shared" si="2"/>
        <v>1</v>
      </c>
      <c r="J36" s="31">
        <v>45661</v>
      </c>
      <c r="K36" s="31">
        <v>45661</v>
      </c>
      <c r="L36" s="31">
        <v>46009</v>
      </c>
      <c r="M36" s="50" t="s">
        <v>93</v>
      </c>
      <c r="N36" s="33"/>
      <c r="O36" s="33"/>
    </row>
    <row r="37" spans="1:15" ht="12.75">
      <c r="A37" s="22">
        <f t="shared" si="1"/>
        <v>36</v>
      </c>
      <c r="B37" s="29" t="b">
        <f t="shared" si="0"/>
        <v>1</v>
      </c>
      <c r="C37" s="29" t="s">
        <v>106</v>
      </c>
      <c r="D37" s="30" t="s">
        <v>106</v>
      </c>
      <c r="E37" s="46" t="s">
        <v>14</v>
      </c>
      <c r="F37" s="30" t="s">
        <v>107</v>
      </c>
      <c r="G37" s="31">
        <v>45660</v>
      </c>
      <c r="H37" s="31" t="s">
        <v>92</v>
      </c>
      <c r="I37" s="32" t="b">
        <f t="shared" si="2"/>
        <v>1</v>
      </c>
      <c r="J37" s="31">
        <v>45661</v>
      </c>
      <c r="K37" s="31">
        <v>45661</v>
      </c>
      <c r="L37" s="31">
        <v>46009</v>
      </c>
      <c r="M37" s="50" t="s">
        <v>93</v>
      </c>
      <c r="N37" s="33"/>
      <c r="O37" s="33"/>
    </row>
    <row r="38" spans="1:15" ht="12.75">
      <c r="A38" s="22">
        <f t="shared" si="1"/>
        <v>37</v>
      </c>
      <c r="B38" s="29" t="b">
        <f t="shared" si="0"/>
        <v>1</v>
      </c>
      <c r="C38" s="29" t="s">
        <v>108</v>
      </c>
      <c r="D38" s="30" t="s">
        <v>108</v>
      </c>
      <c r="E38" s="46" t="s">
        <v>14</v>
      </c>
      <c r="F38" s="30" t="s">
        <v>109</v>
      </c>
      <c r="G38" s="31">
        <v>45664</v>
      </c>
      <c r="H38" s="31" t="s">
        <v>92</v>
      </c>
      <c r="I38" s="32" t="b">
        <f t="shared" si="2"/>
        <v>1</v>
      </c>
      <c r="J38" s="31">
        <v>45665</v>
      </c>
      <c r="K38" s="31">
        <v>45665</v>
      </c>
      <c r="L38" s="31">
        <v>46013</v>
      </c>
      <c r="M38" s="50" t="s">
        <v>93</v>
      </c>
      <c r="N38" s="33"/>
      <c r="O38" s="33"/>
    </row>
    <row r="39" spans="1:15" ht="12.75">
      <c r="A39" s="22">
        <f t="shared" si="1"/>
        <v>38</v>
      </c>
      <c r="B39" s="29" t="b">
        <f t="shared" si="0"/>
        <v>1</v>
      </c>
      <c r="C39" s="29" t="s">
        <v>110</v>
      </c>
      <c r="D39" s="30" t="s">
        <v>110</v>
      </c>
      <c r="E39" s="46" t="s">
        <v>14</v>
      </c>
      <c r="F39" s="30" t="s">
        <v>111</v>
      </c>
      <c r="G39" s="31">
        <v>45664</v>
      </c>
      <c r="H39" s="31" t="s">
        <v>92</v>
      </c>
      <c r="I39" s="32" t="b">
        <f t="shared" si="2"/>
        <v>1</v>
      </c>
      <c r="J39" s="31">
        <v>45665</v>
      </c>
      <c r="K39" s="31">
        <v>45665</v>
      </c>
      <c r="L39" s="31">
        <v>46013</v>
      </c>
      <c r="M39" s="50" t="s">
        <v>93</v>
      </c>
      <c r="N39" s="33"/>
      <c r="O39" s="33"/>
    </row>
    <row r="40" spans="1:15" ht="12.75">
      <c r="A40" s="22">
        <f t="shared" si="1"/>
        <v>39</v>
      </c>
      <c r="B40" s="29" t="b">
        <f t="shared" si="0"/>
        <v>1</v>
      </c>
      <c r="C40" s="29" t="s">
        <v>112</v>
      </c>
      <c r="D40" s="30" t="s">
        <v>112</v>
      </c>
      <c r="E40" s="46" t="s">
        <v>14</v>
      </c>
      <c r="F40" s="30" t="s">
        <v>113</v>
      </c>
      <c r="G40" s="31">
        <v>45664</v>
      </c>
      <c r="H40" s="31" t="s">
        <v>92</v>
      </c>
      <c r="I40" s="32" t="b">
        <f t="shared" si="2"/>
        <v>1</v>
      </c>
      <c r="J40" s="31">
        <v>45665</v>
      </c>
      <c r="K40" s="31">
        <v>45665</v>
      </c>
      <c r="L40" s="31">
        <v>46013</v>
      </c>
      <c r="M40" s="50" t="s">
        <v>93</v>
      </c>
      <c r="N40" s="33"/>
      <c r="O40" s="33"/>
    </row>
    <row r="41" spans="1:15" ht="12.75">
      <c r="A41" s="22">
        <f t="shared" si="1"/>
        <v>40</v>
      </c>
      <c r="B41" s="29" t="b">
        <f t="shared" si="0"/>
        <v>1</v>
      </c>
      <c r="C41" s="29" t="s">
        <v>114</v>
      </c>
      <c r="D41" s="30" t="s">
        <v>114</v>
      </c>
      <c r="E41" s="46" t="s">
        <v>14</v>
      </c>
      <c r="F41" s="30" t="s">
        <v>115</v>
      </c>
      <c r="G41" s="31">
        <v>45664</v>
      </c>
      <c r="H41" s="31" t="s">
        <v>92</v>
      </c>
      <c r="I41" s="32" t="b">
        <f t="shared" si="2"/>
        <v>1</v>
      </c>
      <c r="J41" s="31">
        <v>45665</v>
      </c>
      <c r="K41" s="31">
        <v>45665</v>
      </c>
      <c r="L41" s="31">
        <v>46013</v>
      </c>
      <c r="M41" s="50" t="s">
        <v>93</v>
      </c>
      <c r="N41" s="33"/>
      <c r="O41" s="33"/>
    </row>
    <row r="42" spans="1:15" ht="12.75">
      <c r="A42" s="22">
        <f t="shared" si="1"/>
        <v>41</v>
      </c>
      <c r="B42" s="29" t="b">
        <f t="shared" si="0"/>
        <v>1</v>
      </c>
      <c r="C42" s="29" t="s">
        <v>116</v>
      </c>
      <c r="D42" s="30" t="s">
        <v>116</v>
      </c>
      <c r="E42" s="46" t="s">
        <v>14</v>
      </c>
      <c r="F42" s="30" t="s">
        <v>117</v>
      </c>
      <c r="G42" s="31">
        <v>45664</v>
      </c>
      <c r="H42" s="31" t="s">
        <v>92</v>
      </c>
      <c r="I42" s="32" t="b">
        <f t="shared" si="2"/>
        <v>1</v>
      </c>
      <c r="J42" s="31">
        <v>45665</v>
      </c>
      <c r="K42" s="31">
        <v>45665</v>
      </c>
      <c r="L42" s="31">
        <v>46013</v>
      </c>
      <c r="M42" s="50" t="s">
        <v>93</v>
      </c>
      <c r="N42" s="33"/>
      <c r="O42" s="33"/>
    </row>
    <row r="43" spans="1:15" ht="12.75">
      <c r="A43" s="22">
        <f t="shared" si="1"/>
        <v>42</v>
      </c>
      <c r="B43" s="29" t="b">
        <f t="shared" si="0"/>
        <v>1</v>
      </c>
      <c r="C43" s="29" t="s">
        <v>118</v>
      </c>
      <c r="D43" s="30" t="s">
        <v>118</v>
      </c>
      <c r="E43" s="46" t="s">
        <v>14</v>
      </c>
      <c r="F43" s="30" t="s">
        <v>119</v>
      </c>
      <c r="G43" s="31">
        <v>45664</v>
      </c>
      <c r="H43" s="31" t="s">
        <v>92</v>
      </c>
      <c r="I43" s="32" t="b">
        <f t="shared" si="2"/>
        <v>1</v>
      </c>
      <c r="J43" s="31">
        <v>45665</v>
      </c>
      <c r="K43" s="31">
        <v>45665</v>
      </c>
      <c r="L43" s="31">
        <v>46013</v>
      </c>
      <c r="M43" s="50" t="s">
        <v>93</v>
      </c>
      <c r="N43" s="33"/>
      <c r="O43" s="33"/>
    </row>
    <row r="44" spans="1:15" ht="12.75">
      <c r="A44" s="22">
        <f t="shared" si="1"/>
        <v>43</v>
      </c>
      <c r="B44" s="29" t="b">
        <f t="shared" si="0"/>
        <v>1</v>
      </c>
      <c r="C44" s="29" t="s">
        <v>120</v>
      </c>
      <c r="D44" s="30" t="s">
        <v>120</v>
      </c>
      <c r="E44" s="46" t="s">
        <v>14</v>
      </c>
      <c r="F44" s="30" t="s">
        <v>121</v>
      </c>
      <c r="G44" s="31">
        <v>45664</v>
      </c>
      <c r="H44" s="31" t="s">
        <v>122</v>
      </c>
      <c r="I44" s="32" t="b">
        <f t="shared" si="2"/>
        <v>1</v>
      </c>
      <c r="J44" s="31">
        <v>45665</v>
      </c>
      <c r="K44" s="31">
        <v>45665</v>
      </c>
      <c r="L44" s="31">
        <v>46013</v>
      </c>
      <c r="M44" s="50" t="s">
        <v>93</v>
      </c>
      <c r="N44" s="33"/>
      <c r="O44" s="33"/>
    </row>
    <row r="45" spans="1:15" ht="12.75">
      <c r="A45" s="22">
        <f t="shared" si="1"/>
        <v>44</v>
      </c>
      <c r="B45" s="29" t="b">
        <f t="shared" si="0"/>
        <v>1</v>
      </c>
      <c r="C45" s="29" t="s">
        <v>123</v>
      </c>
      <c r="D45" s="30" t="s">
        <v>123</v>
      </c>
      <c r="E45" s="46" t="s">
        <v>14</v>
      </c>
      <c r="F45" s="30" t="s">
        <v>124</v>
      </c>
      <c r="G45" s="31">
        <v>45665</v>
      </c>
      <c r="H45" s="31" t="s">
        <v>125</v>
      </c>
      <c r="I45" s="32" t="b">
        <f t="shared" si="2"/>
        <v>1</v>
      </c>
      <c r="J45" s="31">
        <v>45666</v>
      </c>
      <c r="K45" s="31">
        <v>45666</v>
      </c>
      <c r="L45" s="31">
        <v>45880</v>
      </c>
      <c r="M45" s="50" t="s">
        <v>126</v>
      </c>
      <c r="N45" s="33"/>
      <c r="O45" s="33"/>
    </row>
    <row r="46" spans="1:15" ht="12.75">
      <c r="A46" s="22">
        <f t="shared" si="1"/>
        <v>45</v>
      </c>
      <c r="B46" s="29" t="b">
        <f t="shared" ref="B46:B51" si="3">+C46=D46</f>
        <v>1</v>
      </c>
      <c r="C46" s="29" t="s">
        <v>127</v>
      </c>
      <c r="D46" s="30" t="s">
        <v>127</v>
      </c>
      <c r="E46" s="46" t="s">
        <v>14</v>
      </c>
      <c r="F46" s="30" t="s">
        <v>128</v>
      </c>
      <c r="G46" s="31">
        <v>45665</v>
      </c>
      <c r="H46" s="31" t="s">
        <v>129</v>
      </c>
      <c r="I46" s="32" t="b">
        <f t="shared" si="2"/>
        <v>1</v>
      </c>
      <c r="J46" s="31">
        <v>45667</v>
      </c>
      <c r="K46" s="31">
        <v>45667</v>
      </c>
      <c r="L46" s="31">
        <v>45909</v>
      </c>
      <c r="M46" s="50" t="s">
        <v>130</v>
      </c>
      <c r="N46" s="33"/>
      <c r="O46" s="33"/>
    </row>
    <row r="47" spans="1:15" ht="12.75">
      <c r="A47" s="22">
        <f t="shared" si="1"/>
        <v>46</v>
      </c>
      <c r="B47" s="29" t="b">
        <f t="shared" si="3"/>
        <v>1</v>
      </c>
      <c r="C47" s="29" t="s">
        <v>131</v>
      </c>
      <c r="D47" s="30" t="s">
        <v>131</v>
      </c>
      <c r="E47" s="46" t="s">
        <v>14</v>
      </c>
      <c r="F47" s="30" t="s">
        <v>132</v>
      </c>
      <c r="G47" s="31">
        <v>45665</v>
      </c>
      <c r="H47" s="31" t="s">
        <v>133</v>
      </c>
      <c r="I47" s="32" t="b">
        <f t="shared" si="2"/>
        <v>1</v>
      </c>
      <c r="J47" s="31">
        <v>45667</v>
      </c>
      <c r="K47" s="31">
        <v>45667</v>
      </c>
      <c r="L47" s="31">
        <v>45909</v>
      </c>
      <c r="M47" s="50" t="s">
        <v>134</v>
      </c>
      <c r="N47" s="33"/>
      <c r="O47" s="33"/>
    </row>
    <row r="48" spans="1:15" ht="12.75">
      <c r="A48" s="22">
        <f t="shared" si="1"/>
        <v>47</v>
      </c>
      <c r="B48" s="29" t="b">
        <f t="shared" si="3"/>
        <v>1</v>
      </c>
      <c r="C48" s="29" t="s">
        <v>135</v>
      </c>
      <c r="D48" s="30" t="s">
        <v>135</v>
      </c>
      <c r="E48" s="46" t="s">
        <v>14</v>
      </c>
      <c r="F48" s="30" t="s">
        <v>136</v>
      </c>
      <c r="G48" s="31">
        <v>45666</v>
      </c>
      <c r="H48" s="31" t="s">
        <v>137</v>
      </c>
      <c r="I48" s="32" t="b">
        <f t="shared" si="2"/>
        <v>1</v>
      </c>
      <c r="J48" s="31">
        <v>45667</v>
      </c>
      <c r="K48" s="31">
        <v>45667</v>
      </c>
      <c r="L48" s="31">
        <v>46018</v>
      </c>
      <c r="M48" s="50" t="s">
        <v>37</v>
      </c>
      <c r="N48" s="33"/>
      <c r="O48" s="33"/>
    </row>
    <row r="49" spans="1:15" ht="12.75">
      <c r="A49" s="22">
        <f t="shared" si="1"/>
        <v>48</v>
      </c>
      <c r="B49" s="29" t="b">
        <f t="shared" si="3"/>
        <v>1</v>
      </c>
      <c r="C49" s="29" t="s">
        <v>138</v>
      </c>
      <c r="D49" s="30" t="s">
        <v>138</v>
      </c>
      <c r="E49" s="46" t="s">
        <v>14</v>
      </c>
      <c r="F49" s="30" t="s">
        <v>139</v>
      </c>
      <c r="G49" s="31">
        <v>45666</v>
      </c>
      <c r="H49" s="31" t="s">
        <v>86</v>
      </c>
      <c r="I49" s="32" t="b">
        <f t="shared" si="2"/>
        <v>1</v>
      </c>
      <c r="J49" s="31">
        <v>45670</v>
      </c>
      <c r="K49" s="31">
        <v>45670</v>
      </c>
      <c r="L49" s="31">
        <v>46018</v>
      </c>
      <c r="M49" s="50" t="s">
        <v>37</v>
      </c>
      <c r="N49" s="33"/>
      <c r="O49" s="33"/>
    </row>
    <row r="50" spans="1:15" ht="12.75">
      <c r="A50" s="22">
        <f t="shared" si="1"/>
        <v>49</v>
      </c>
      <c r="B50" s="29" t="b">
        <f t="shared" si="3"/>
        <v>1</v>
      </c>
      <c r="C50" s="29" t="s">
        <v>140</v>
      </c>
      <c r="D50" s="30" t="s">
        <v>140</v>
      </c>
      <c r="E50" s="46" t="s">
        <v>14</v>
      </c>
      <c r="F50" s="30" t="s">
        <v>141</v>
      </c>
      <c r="G50" s="31">
        <v>45666</v>
      </c>
      <c r="H50" s="31" t="s">
        <v>142</v>
      </c>
      <c r="I50" s="32" t="b">
        <f t="shared" si="2"/>
        <v>1</v>
      </c>
      <c r="J50" s="31">
        <v>45666</v>
      </c>
      <c r="K50" s="31">
        <v>45666</v>
      </c>
      <c r="L50" s="31">
        <v>45878</v>
      </c>
      <c r="M50" s="50" t="s">
        <v>130</v>
      </c>
      <c r="N50" s="33"/>
      <c r="O50" s="33"/>
    </row>
    <row r="51" spans="1:15" ht="12.75">
      <c r="A51" s="22">
        <f t="shared" si="1"/>
        <v>50</v>
      </c>
      <c r="B51" s="29" t="b">
        <f t="shared" si="3"/>
        <v>1</v>
      </c>
      <c r="C51" s="29" t="s">
        <v>143</v>
      </c>
      <c r="D51" s="30" t="s">
        <v>143</v>
      </c>
      <c r="E51" s="46" t="s">
        <v>14</v>
      </c>
      <c r="F51" s="30" t="s">
        <v>144</v>
      </c>
      <c r="G51" s="31">
        <v>45666</v>
      </c>
      <c r="H51" s="31" t="s">
        <v>145</v>
      </c>
      <c r="I51" s="32" t="b">
        <f t="shared" si="2"/>
        <v>1</v>
      </c>
      <c r="J51" s="31">
        <v>45677</v>
      </c>
      <c r="K51" s="31">
        <v>45677</v>
      </c>
      <c r="L51" s="31">
        <v>45919</v>
      </c>
      <c r="M51" s="50" t="s">
        <v>146</v>
      </c>
      <c r="N51" s="33"/>
      <c r="O51" s="33"/>
    </row>
    <row r="52" spans="1:15" ht="12.75">
      <c r="A52" s="22">
        <f t="shared" si="1"/>
        <v>51</v>
      </c>
      <c r="B52" s="29" t="b">
        <f t="shared" ref="B52:B107" si="4">+C52=D52</f>
        <v>1</v>
      </c>
      <c r="C52" s="29" t="s">
        <v>147</v>
      </c>
      <c r="D52" s="30" t="s">
        <v>147</v>
      </c>
      <c r="E52" s="46" t="s">
        <v>14</v>
      </c>
      <c r="F52" s="30" t="s">
        <v>148</v>
      </c>
      <c r="G52" s="31">
        <v>45667</v>
      </c>
      <c r="H52" s="31" t="s">
        <v>149</v>
      </c>
      <c r="I52" s="32" t="b">
        <f t="shared" si="2"/>
        <v>1</v>
      </c>
      <c r="J52" s="31">
        <v>45670</v>
      </c>
      <c r="K52" s="31">
        <v>45670</v>
      </c>
      <c r="L52" s="31">
        <v>46013</v>
      </c>
      <c r="M52" s="50" t="s">
        <v>83</v>
      </c>
      <c r="N52" s="33"/>
      <c r="O52" s="33"/>
    </row>
    <row r="53" spans="1:15" ht="12.75">
      <c r="A53" s="22">
        <f t="shared" si="1"/>
        <v>52</v>
      </c>
      <c r="B53" s="29" t="b">
        <f t="shared" si="4"/>
        <v>1</v>
      </c>
      <c r="C53" s="29" t="s">
        <v>150</v>
      </c>
      <c r="D53" s="30" t="s">
        <v>150</v>
      </c>
      <c r="E53" s="46" t="s">
        <v>14</v>
      </c>
      <c r="F53" s="30" t="s">
        <v>151</v>
      </c>
      <c r="G53" s="31">
        <v>45667</v>
      </c>
      <c r="H53" s="31" t="s">
        <v>152</v>
      </c>
      <c r="I53" s="32" t="b">
        <f t="shared" si="2"/>
        <v>1</v>
      </c>
      <c r="J53" s="31">
        <v>45671</v>
      </c>
      <c r="K53" s="31">
        <v>45671</v>
      </c>
      <c r="L53" s="31">
        <v>45913</v>
      </c>
      <c r="M53" s="50" t="s">
        <v>153</v>
      </c>
      <c r="N53" s="33" t="s">
        <v>154</v>
      </c>
      <c r="O53" s="33" t="s">
        <v>54</v>
      </c>
    </row>
    <row r="54" spans="1:15" ht="12.75">
      <c r="A54" s="22">
        <f t="shared" si="1"/>
        <v>53</v>
      </c>
      <c r="B54" s="29" t="b">
        <f t="shared" si="4"/>
        <v>1</v>
      </c>
      <c r="C54" s="29" t="s">
        <v>155</v>
      </c>
      <c r="D54" s="30" t="s">
        <v>155</v>
      </c>
      <c r="E54" s="46" t="s">
        <v>14</v>
      </c>
      <c r="F54" s="30" t="s">
        <v>156</v>
      </c>
      <c r="G54" s="31">
        <v>45667</v>
      </c>
      <c r="H54" s="31" t="s">
        <v>157</v>
      </c>
      <c r="I54" s="32" t="b">
        <f t="shared" si="2"/>
        <v>1</v>
      </c>
      <c r="J54" s="31">
        <v>45667</v>
      </c>
      <c r="K54" s="31">
        <v>45667</v>
      </c>
      <c r="L54" s="31">
        <v>45970</v>
      </c>
      <c r="M54" s="50" t="s">
        <v>130</v>
      </c>
      <c r="N54" s="33"/>
      <c r="O54" s="33"/>
    </row>
    <row r="55" spans="1:15" ht="12.75">
      <c r="A55" s="22">
        <f t="shared" si="1"/>
        <v>54</v>
      </c>
      <c r="B55" s="29" t="b">
        <f t="shared" si="4"/>
        <v>1</v>
      </c>
      <c r="C55" s="29" t="s">
        <v>158</v>
      </c>
      <c r="D55" s="30" t="s">
        <v>158</v>
      </c>
      <c r="E55" s="46" t="s">
        <v>14</v>
      </c>
      <c r="F55" s="30" t="s">
        <v>159</v>
      </c>
      <c r="G55" s="31">
        <v>45667</v>
      </c>
      <c r="H55" s="31" t="s">
        <v>160</v>
      </c>
      <c r="I55" s="32" t="b">
        <f t="shared" si="2"/>
        <v>1</v>
      </c>
      <c r="J55" s="31">
        <v>45670</v>
      </c>
      <c r="K55" s="31">
        <v>45670</v>
      </c>
      <c r="L55" s="31">
        <v>46000</v>
      </c>
      <c r="M55" s="50" t="s">
        <v>130</v>
      </c>
      <c r="N55" s="33"/>
      <c r="O55" s="33"/>
    </row>
    <row r="56" spans="1:15" ht="15" customHeight="1">
      <c r="A56" s="22">
        <f t="shared" si="1"/>
        <v>55</v>
      </c>
      <c r="B56" s="29" t="b">
        <f t="shared" si="4"/>
        <v>1</v>
      </c>
      <c r="C56" s="29" t="s">
        <v>161</v>
      </c>
      <c r="D56" s="30" t="s">
        <v>161</v>
      </c>
      <c r="E56" s="46" t="s">
        <v>14</v>
      </c>
      <c r="F56" s="30" t="s">
        <v>162</v>
      </c>
      <c r="G56" s="31">
        <v>45667</v>
      </c>
      <c r="H56" s="31" t="s">
        <v>163</v>
      </c>
      <c r="I56" s="32" t="b">
        <f t="shared" si="2"/>
        <v>1</v>
      </c>
      <c r="J56" s="31">
        <v>45667</v>
      </c>
      <c r="K56" s="31">
        <v>45667</v>
      </c>
      <c r="L56" s="31">
        <v>45919</v>
      </c>
      <c r="M56" s="50" t="s">
        <v>164</v>
      </c>
      <c r="N56" s="33"/>
      <c r="O56" s="33"/>
    </row>
    <row r="57" spans="1:15" ht="14.25" customHeight="1">
      <c r="A57" s="22">
        <f t="shared" si="1"/>
        <v>56</v>
      </c>
      <c r="B57" s="29" t="b">
        <f t="shared" si="4"/>
        <v>1</v>
      </c>
      <c r="C57" s="29" t="s">
        <v>165</v>
      </c>
      <c r="D57" s="30" t="s">
        <v>165</v>
      </c>
      <c r="E57" s="46" t="s">
        <v>14</v>
      </c>
      <c r="F57" s="30" t="s">
        <v>166</v>
      </c>
      <c r="G57" s="31">
        <v>45667</v>
      </c>
      <c r="H57" s="31" t="s">
        <v>167</v>
      </c>
      <c r="I57" s="32" t="b">
        <f t="shared" si="2"/>
        <v>1</v>
      </c>
      <c r="J57" s="31">
        <v>45670</v>
      </c>
      <c r="K57" s="31">
        <v>45670</v>
      </c>
      <c r="L57" s="31">
        <v>45881</v>
      </c>
      <c r="M57" s="50" t="s">
        <v>164</v>
      </c>
      <c r="N57" s="33"/>
      <c r="O57" s="33"/>
    </row>
    <row r="58" spans="1:15" ht="12.75">
      <c r="A58" s="22">
        <f t="shared" si="1"/>
        <v>57</v>
      </c>
      <c r="B58" s="23" t="b">
        <f t="shared" si="4"/>
        <v>1</v>
      </c>
      <c r="C58" s="23" t="s">
        <v>168</v>
      </c>
      <c r="D58" s="24" t="s">
        <v>168</v>
      </c>
      <c r="E58" s="46" t="s">
        <v>14</v>
      </c>
      <c r="F58" s="24" t="s">
        <v>169</v>
      </c>
      <c r="G58" s="26">
        <v>45667</v>
      </c>
      <c r="H58" s="26" t="s">
        <v>52</v>
      </c>
      <c r="I58" s="27" t="b">
        <f t="shared" si="2"/>
        <v>1</v>
      </c>
      <c r="J58" s="31">
        <v>45673</v>
      </c>
      <c r="K58" s="26">
        <v>45673</v>
      </c>
      <c r="L58" s="26">
        <v>46018</v>
      </c>
      <c r="M58" s="50" t="s">
        <v>37</v>
      </c>
      <c r="N58" s="28" t="s">
        <v>53</v>
      </c>
      <c r="O58" s="28" t="s">
        <v>170</v>
      </c>
    </row>
    <row r="59" spans="1:15" ht="12.75">
      <c r="A59" s="22">
        <f t="shared" si="1"/>
        <v>58</v>
      </c>
      <c r="B59" s="29" t="b">
        <f t="shared" si="4"/>
        <v>1</v>
      </c>
      <c r="C59" s="29" t="s">
        <v>171</v>
      </c>
      <c r="D59" s="30" t="s">
        <v>171</v>
      </c>
      <c r="E59" s="46" t="s">
        <v>14</v>
      </c>
      <c r="F59" s="30" t="s">
        <v>172</v>
      </c>
      <c r="G59" s="31">
        <v>45670</v>
      </c>
      <c r="H59" s="31" t="s">
        <v>173</v>
      </c>
      <c r="I59" s="32" t="b">
        <f t="shared" si="2"/>
        <v>1</v>
      </c>
      <c r="J59" s="31">
        <v>45671</v>
      </c>
      <c r="K59" s="31">
        <v>45671</v>
      </c>
      <c r="L59" s="31">
        <v>46013</v>
      </c>
      <c r="M59" s="50" t="s">
        <v>174</v>
      </c>
      <c r="N59" s="33"/>
      <c r="O59" s="33"/>
    </row>
    <row r="60" spans="1:15" ht="12.75">
      <c r="A60" s="22">
        <f t="shared" si="1"/>
        <v>59</v>
      </c>
      <c r="B60" s="29" t="b">
        <f t="shared" si="4"/>
        <v>1</v>
      </c>
      <c r="C60" s="29" t="s">
        <v>175</v>
      </c>
      <c r="D60" s="30" t="s">
        <v>175</v>
      </c>
      <c r="E60" s="46" t="s">
        <v>14</v>
      </c>
      <c r="F60" s="30" t="s">
        <v>176</v>
      </c>
      <c r="G60" s="31">
        <v>45670</v>
      </c>
      <c r="H60" s="31" t="s">
        <v>92</v>
      </c>
      <c r="I60" s="32" t="b">
        <f t="shared" si="2"/>
        <v>1</v>
      </c>
      <c r="J60" s="31">
        <v>45671</v>
      </c>
      <c r="K60" s="31">
        <v>45671</v>
      </c>
      <c r="L60" s="31">
        <v>46013</v>
      </c>
      <c r="M60" s="50" t="s">
        <v>177</v>
      </c>
      <c r="N60" s="33"/>
      <c r="O60" s="33"/>
    </row>
    <row r="61" spans="1:15" ht="12.75">
      <c r="A61" s="22">
        <f t="shared" si="1"/>
        <v>60</v>
      </c>
      <c r="B61" s="29" t="b">
        <f t="shared" si="4"/>
        <v>1</v>
      </c>
      <c r="C61" s="29" t="s">
        <v>178</v>
      </c>
      <c r="D61" s="30" t="s">
        <v>178</v>
      </c>
      <c r="E61" s="46" t="s">
        <v>14</v>
      </c>
      <c r="F61" s="30" t="s">
        <v>179</v>
      </c>
      <c r="G61" s="31">
        <v>45670</v>
      </c>
      <c r="H61" s="31" t="s">
        <v>180</v>
      </c>
      <c r="I61" s="32" t="b">
        <f t="shared" si="2"/>
        <v>1</v>
      </c>
      <c r="J61" s="31">
        <v>45671</v>
      </c>
      <c r="K61" s="31">
        <v>45671</v>
      </c>
      <c r="L61" s="31">
        <v>45943</v>
      </c>
      <c r="M61" s="50" t="s">
        <v>181</v>
      </c>
      <c r="N61" s="33"/>
      <c r="O61" s="33"/>
    </row>
    <row r="62" spans="1:15" ht="12.75">
      <c r="A62" s="22">
        <f t="shared" si="1"/>
        <v>61</v>
      </c>
      <c r="B62" s="29" t="b">
        <f t="shared" si="4"/>
        <v>1</v>
      </c>
      <c r="C62" s="29" t="s">
        <v>182</v>
      </c>
      <c r="D62" s="30" t="s">
        <v>182</v>
      </c>
      <c r="E62" s="46" t="s">
        <v>14</v>
      </c>
      <c r="F62" s="30" t="s">
        <v>183</v>
      </c>
      <c r="G62" s="31">
        <v>45670</v>
      </c>
      <c r="H62" s="31" t="s">
        <v>180</v>
      </c>
      <c r="I62" s="32" t="b">
        <f t="shared" si="2"/>
        <v>1</v>
      </c>
      <c r="J62" s="31">
        <v>45671</v>
      </c>
      <c r="K62" s="31">
        <v>45671</v>
      </c>
      <c r="L62" s="31">
        <v>45943</v>
      </c>
      <c r="M62" s="50" t="s">
        <v>181</v>
      </c>
      <c r="N62" s="33"/>
      <c r="O62" s="33"/>
    </row>
    <row r="63" spans="1:15" ht="12.75">
      <c r="A63" s="22">
        <f t="shared" si="1"/>
        <v>62</v>
      </c>
      <c r="B63" s="29" t="b">
        <f t="shared" si="4"/>
        <v>1</v>
      </c>
      <c r="C63" s="29" t="s">
        <v>184</v>
      </c>
      <c r="D63" s="30" t="s">
        <v>184</v>
      </c>
      <c r="E63" s="46" t="s">
        <v>14</v>
      </c>
      <c r="F63" s="30" t="s">
        <v>185</v>
      </c>
      <c r="G63" s="31">
        <v>45670</v>
      </c>
      <c r="H63" s="31" t="s">
        <v>186</v>
      </c>
      <c r="I63" s="32" t="b">
        <f t="shared" si="2"/>
        <v>1</v>
      </c>
      <c r="J63" s="31">
        <v>45671</v>
      </c>
      <c r="K63" s="31">
        <v>45671</v>
      </c>
      <c r="L63" s="31">
        <v>45943</v>
      </c>
      <c r="M63" s="50" t="s">
        <v>181</v>
      </c>
      <c r="N63" s="33"/>
      <c r="O63" s="33"/>
    </row>
    <row r="64" spans="1:15" ht="12.75">
      <c r="A64" s="22">
        <f t="shared" si="1"/>
        <v>63</v>
      </c>
      <c r="B64" s="29" t="b">
        <f t="shared" si="4"/>
        <v>1</v>
      </c>
      <c r="C64" s="29" t="s">
        <v>187</v>
      </c>
      <c r="D64" s="30" t="s">
        <v>187</v>
      </c>
      <c r="E64" s="46" t="s">
        <v>14</v>
      </c>
      <c r="F64" s="30" t="s">
        <v>188</v>
      </c>
      <c r="G64" s="31">
        <v>45670</v>
      </c>
      <c r="H64" s="31" t="s">
        <v>189</v>
      </c>
      <c r="I64" s="32" t="b">
        <f t="shared" si="2"/>
        <v>1</v>
      </c>
      <c r="J64" s="31">
        <v>45677</v>
      </c>
      <c r="K64" s="31">
        <v>45677</v>
      </c>
      <c r="L64" s="31">
        <v>45919</v>
      </c>
      <c r="M64" s="50" t="s">
        <v>146</v>
      </c>
      <c r="N64" s="33"/>
      <c r="O64" s="33"/>
    </row>
    <row r="65" spans="1:15" ht="12.75">
      <c r="A65" s="22">
        <f t="shared" si="1"/>
        <v>64</v>
      </c>
      <c r="B65" s="29" t="b">
        <f t="shared" si="4"/>
        <v>1</v>
      </c>
      <c r="C65" s="29" t="s">
        <v>190</v>
      </c>
      <c r="D65" s="30" t="s">
        <v>190</v>
      </c>
      <c r="E65" s="46" t="s">
        <v>14</v>
      </c>
      <c r="F65" s="30" t="s">
        <v>191</v>
      </c>
      <c r="G65" s="31">
        <v>45670</v>
      </c>
      <c r="H65" s="31" t="s">
        <v>192</v>
      </c>
      <c r="I65" s="32" t="b">
        <f t="shared" si="2"/>
        <v>1</v>
      </c>
      <c r="J65" s="31">
        <v>45672</v>
      </c>
      <c r="K65" s="31">
        <v>45672</v>
      </c>
      <c r="L65" s="31">
        <v>45914</v>
      </c>
      <c r="M65" s="50" t="s">
        <v>146</v>
      </c>
      <c r="N65" s="33"/>
      <c r="O65" s="33"/>
    </row>
    <row r="66" spans="1:15" ht="12.75">
      <c r="A66" s="22">
        <f t="shared" si="1"/>
        <v>65</v>
      </c>
      <c r="B66" s="29" t="b">
        <f t="shared" si="4"/>
        <v>1</v>
      </c>
      <c r="C66" s="29" t="s">
        <v>193</v>
      </c>
      <c r="D66" s="30" t="s">
        <v>193</v>
      </c>
      <c r="E66" s="46" t="s">
        <v>14</v>
      </c>
      <c r="F66" s="30" t="s">
        <v>194</v>
      </c>
      <c r="G66" s="31">
        <v>45670</v>
      </c>
      <c r="H66" s="31" t="s">
        <v>195</v>
      </c>
      <c r="I66" s="32" t="b">
        <f t="shared" si="2"/>
        <v>1</v>
      </c>
      <c r="J66" s="31">
        <v>45671</v>
      </c>
      <c r="K66" s="31">
        <v>45671</v>
      </c>
      <c r="L66" s="31">
        <v>45913</v>
      </c>
      <c r="M66" s="50" t="s">
        <v>196</v>
      </c>
      <c r="N66" s="33"/>
      <c r="O66" s="33"/>
    </row>
    <row r="67" spans="1:15" ht="12.75">
      <c r="A67" s="22">
        <f t="shared" ref="A67:A130" si="5">1+A66</f>
        <v>66</v>
      </c>
      <c r="B67" s="29" t="b">
        <f t="shared" si="4"/>
        <v>1</v>
      </c>
      <c r="C67" s="29" t="s">
        <v>197</v>
      </c>
      <c r="D67" s="30" t="s">
        <v>197</v>
      </c>
      <c r="E67" s="46" t="s">
        <v>14</v>
      </c>
      <c r="F67" s="30" t="s">
        <v>198</v>
      </c>
      <c r="G67" s="31">
        <v>45670</v>
      </c>
      <c r="H67" s="31" t="s">
        <v>199</v>
      </c>
      <c r="I67" s="32" t="b">
        <f t="shared" ref="I67:I130" si="6">+K67=J67</f>
        <v>1</v>
      </c>
      <c r="J67" s="31">
        <v>45671</v>
      </c>
      <c r="K67" s="31">
        <v>45671</v>
      </c>
      <c r="L67" s="31">
        <v>45943</v>
      </c>
      <c r="M67" s="50" t="s">
        <v>181</v>
      </c>
      <c r="N67" s="33"/>
      <c r="O67" s="33"/>
    </row>
    <row r="68" spans="1:15" ht="12.75">
      <c r="A68" s="22">
        <f t="shared" si="5"/>
        <v>67</v>
      </c>
      <c r="B68" s="29" t="b">
        <f t="shared" si="4"/>
        <v>1</v>
      </c>
      <c r="C68" s="29" t="s">
        <v>200</v>
      </c>
      <c r="D68" s="30" t="s">
        <v>200</v>
      </c>
      <c r="E68" s="46" t="s">
        <v>14</v>
      </c>
      <c r="F68" s="30" t="s">
        <v>201</v>
      </c>
      <c r="G68" s="31">
        <v>45670</v>
      </c>
      <c r="H68" s="31" t="s">
        <v>180</v>
      </c>
      <c r="I68" s="32" t="b">
        <f t="shared" si="6"/>
        <v>1</v>
      </c>
      <c r="J68" s="31">
        <v>45671</v>
      </c>
      <c r="K68" s="31">
        <v>45671</v>
      </c>
      <c r="L68" s="31">
        <v>45943</v>
      </c>
      <c r="M68" s="50" t="s">
        <v>181</v>
      </c>
      <c r="N68" s="33"/>
      <c r="O68" s="33"/>
    </row>
    <row r="69" spans="1:15" ht="12.75">
      <c r="A69" s="22">
        <f t="shared" si="5"/>
        <v>68</v>
      </c>
      <c r="B69" s="29" t="b">
        <f t="shared" si="4"/>
        <v>1</v>
      </c>
      <c r="C69" s="29" t="s">
        <v>202</v>
      </c>
      <c r="D69" s="30" t="s">
        <v>202</v>
      </c>
      <c r="E69" s="46" t="s">
        <v>14</v>
      </c>
      <c r="F69" s="30" t="s">
        <v>203</v>
      </c>
      <c r="G69" s="31">
        <v>45670</v>
      </c>
      <c r="H69" s="31" t="s">
        <v>180</v>
      </c>
      <c r="I69" s="32" t="b">
        <f t="shared" si="6"/>
        <v>1</v>
      </c>
      <c r="J69" s="31">
        <v>45671</v>
      </c>
      <c r="K69" s="31">
        <v>45671</v>
      </c>
      <c r="L69" s="31">
        <v>45943</v>
      </c>
      <c r="M69" s="50" t="s">
        <v>181</v>
      </c>
      <c r="N69" s="33"/>
      <c r="O69" s="33"/>
    </row>
    <row r="70" spans="1:15" ht="12.75">
      <c r="A70" s="22">
        <f t="shared" si="5"/>
        <v>69</v>
      </c>
      <c r="B70" s="29" t="b">
        <f t="shared" si="4"/>
        <v>1</v>
      </c>
      <c r="C70" s="29" t="s">
        <v>204</v>
      </c>
      <c r="D70" s="30" t="s">
        <v>204</v>
      </c>
      <c r="E70" s="46" t="s">
        <v>14</v>
      </c>
      <c r="F70" s="30" t="s">
        <v>205</v>
      </c>
      <c r="G70" s="31">
        <v>45670</v>
      </c>
      <c r="H70" s="31" t="s">
        <v>206</v>
      </c>
      <c r="I70" s="32" t="b">
        <f t="shared" si="6"/>
        <v>1</v>
      </c>
      <c r="J70" s="31">
        <v>45671</v>
      </c>
      <c r="K70" s="31">
        <v>45671</v>
      </c>
      <c r="L70" s="31">
        <v>45914</v>
      </c>
      <c r="M70" s="50" t="s">
        <v>196</v>
      </c>
      <c r="N70" s="33"/>
      <c r="O70" s="33"/>
    </row>
    <row r="71" spans="1:15" ht="12.75">
      <c r="A71" s="22">
        <f t="shared" si="5"/>
        <v>70</v>
      </c>
      <c r="B71" s="29" t="b">
        <f t="shared" si="4"/>
        <v>1</v>
      </c>
      <c r="C71" s="29" t="s">
        <v>207</v>
      </c>
      <c r="D71" s="30" t="s">
        <v>207</v>
      </c>
      <c r="E71" s="46" t="s">
        <v>14</v>
      </c>
      <c r="F71" s="30" t="s">
        <v>208</v>
      </c>
      <c r="G71" s="31">
        <v>45670</v>
      </c>
      <c r="H71" s="31" t="s">
        <v>189</v>
      </c>
      <c r="I71" s="32" t="b">
        <f t="shared" si="6"/>
        <v>1</v>
      </c>
      <c r="J71" s="31">
        <v>45672</v>
      </c>
      <c r="K71" s="31">
        <v>45672</v>
      </c>
      <c r="L71" s="31">
        <v>45549</v>
      </c>
      <c r="M71" s="50" t="s">
        <v>146</v>
      </c>
      <c r="N71" s="33"/>
      <c r="O71" s="33"/>
    </row>
    <row r="72" spans="1:15" ht="12.75">
      <c r="A72" s="22">
        <f t="shared" si="5"/>
        <v>71</v>
      </c>
      <c r="B72" s="29" t="b">
        <f t="shared" si="4"/>
        <v>1</v>
      </c>
      <c r="C72" s="29" t="s">
        <v>209</v>
      </c>
      <c r="D72" s="30" t="s">
        <v>209</v>
      </c>
      <c r="E72" s="46" t="s">
        <v>14</v>
      </c>
      <c r="F72" s="30" t="s">
        <v>210</v>
      </c>
      <c r="G72" s="31">
        <v>45670</v>
      </c>
      <c r="H72" s="31" t="s">
        <v>195</v>
      </c>
      <c r="I72" s="32" t="b">
        <f t="shared" si="6"/>
        <v>1</v>
      </c>
      <c r="J72" s="31">
        <v>45671</v>
      </c>
      <c r="K72" s="31">
        <v>45671</v>
      </c>
      <c r="L72" s="31">
        <v>45913</v>
      </c>
      <c r="M72" s="50" t="s">
        <v>196</v>
      </c>
      <c r="N72" s="33"/>
      <c r="O72" s="33"/>
    </row>
    <row r="73" spans="1:15" ht="12.75">
      <c r="A73" s="22">
        <f t="shared" si="5"/>
        <v>72</v>
      </c>
      <c r="B73" s="29" t="b">
        <f t="shared" si="4"/>
        <v>1</v>
      </c>
      <c r="C73" s="29" t="s">
        <v>211</v>
      </c>
      <c r="D73" s="30" t="s">
        <v>211</v>
      </c>
      <c r="E73" s="46" t="s">
        <v>14</v>
      </c>
      <c r="F73" s="30" t="s">
        <v>212</v>
      </c>
      <c r="G73" s="31">
        <v>45670</v>
      </c>
      <c r="H73" s="31" t="s">
        <v>129</v>
      </c>
      <c r="I73" s="32" t="b">
        <f t="shared" si="6"/>
        <v>1</v>
      </c>
      <c r="J73" s="31">
        <v>45672</v>
      </c>
      <c r="K73" s="31">
        <v>45672</v>
      </c>
      <c r="L73" s="31">
        <v>45914</v>
      </c>
      <c r="M73" s="50" t="s">
        <v>196</v>
      </c>
      <c r="N73" s="33"/>
      <c r="O73" s="33"/>
    </row>
    <row r="74" spans="1:15" ht="12.75">
      <c r="A74" s="22">
        <f t="shared" si="5"/>
        <v>73</v>
      </c>
      <c r="B74" s="29" t="b">
        <f t="shared" si="4"/>
        <v>1</v>
      </c>
      <c r="C74" s="29" t="s">
        <v>213</v>
      </c>
      <c r="D74" s="30" t="s">
        <v>213</v>
      </c>
      <c r="E74" s="46" t="s">
        <v>14</v>
      </c>
      <c r="F74" s="30" t="s">
        <v>214</v>
      </c>
      <c r="G74" s="31">
        <v>45670</v>
      </c>
      <c r="H74" s="31" t="s">
        <v>195</v>
      </c>
      <c r="I74" s="32" t="b">
        <f t="shared" si="6"/>
        <v>1</v>
      </c>
      <c r="J74" s="31">
        <v>45672</v>
      </c>
      <c r="K74" s="31">
        <v>45672</v>
      </c>
      <c r="L74" s="31">
        <v>45914</v>
      </c>
      <c r="M74" s="50" t="s">
        <v>196</v>
      </c>
      <c r="N74" s="33"/>
      <c r="O74" s="33"/>
    </row>
    <row r="75" spans="1:15" ht="12.75">
      <c r="A75" s="22">
        <f t="shared" si="5"/>
        <v>74</v>
      </c>
      <c r="B75" s="29" t="b">
        <f t="shared" si="4"/>
        <v>1</v>
      </c>
      <c r="C75" s="29" t="s">
        <v>215</v>
      </c>
      <c r="D75" s="30" t="s">
        <v>215</v>
      </c>
      <c r="E75" s="46" t="s">
        <v>14</v>
      </c>
      <c r="F75" s="30" t="s">
        <v>216</v>
      </c>
      <c r="G75" s="31">
        <v>45670</v>
      </c>
      <c r="H75" s="31" t="s">
        <v>217</v>
      </c>
      <c r="I75" s="32" t="b">
        <f t="shared" si="6"/>
        <v>1</v>
      </c>
      <c r="J75" s="31">
        <v>45671</v>
      </c>
      <c r="K75" s="31">
        <v>45671</v>
      </c>
      <c r="L75" s="31">
        <v>45914</v>
      </c>
      <c r="M75" s="50" t="s">
        <v>196</v>
      </c>
      <c r="N75" s="33"/>
      <c r="O75" s="33"/>
    </row>
    <row r="76" spans="1:15" ht="12.75">
      <c r="A76" s="22">
        <f t="shared" si="5"/>
        <v>75</v>
      </c>
      <c r="B76" s="29" t="b">
        <f t="shared" si="4"/>
        <v>1</v>
      </c>
      <c r="C76" s="29" t="s">
        <v>218</v>
      </c>
      <c r="D76" s="30" t="s">
        <v>218</v>
      </c>
      <c r="E76" s="46" t="s">
        <v>14</v>
      </c>
      <c r="F76" s="30" t="s">
        <v>219</v>
      </c>
      <c r="G76" s="31">
        <v>45670</v>
      </c>
      <c r="H76" s="31" t="s">
        <v>160</v>
      </c>
      <c r="I76" s="32" t="b">
        <f t="shared" si="6"/>
        <v>1</v>
      </c>
      <c r="J76" s="31">
        <v>45671</v>
      </c>
      <c r="K76" s="31">
        <v>45671</v>
      </c>
      <c r="L76" s="31">
        <v>45914</v>
      </c>
      <c r="M76" s="50" t="s">
        <v>196</v>
      </c>
      <c r="N76" s="33"/>
      <c r="O76" s="33"/>
    </row>
    <row r="77" spans="1:15" ht="12.75">
      <c r="A77" s="22">
        <f t="shared" si="5"/>
        <v>76</v>
      </c>
      <c r="B77" s="29" t="b">
        <f t="shared" si="4"/>
        <v>1</v>
      </c>
      <c r="C77" s="29" t="s">
        <v>220</v>
      </c>
      <c r="D77" s="30" t="s">
        <v>220</v>
      </c>
      <c r="E77" s="46" t="s">
        <v>14</v>
      </c>
      <c r="F77" s="30" t="s">
        <v>221</v>
      </c>
      <c r="G77" s="31">
        <v>45670</v>
      </c>
      <c r="H77" s="31" t="s">
        <v>192</v>
      </c>
      <c r="I77" s="32" t="b">
        <f t="shared" si="6"/>
        <v>1</v>
      </c>
      <c r="J77" s="31">
        <v>45672</v>
      </c>
      <c r="K77" s="31">
        <v>45672</v>
      </c>
      <c r="L77" s="31">
        <v>45914</v>
      </c>
      <c r="M77" s="50" t="s">
        <v>146</v>
      </c>
      <c r="N77" s="33"/>
      <c r="O77" s="33"/>
    </row>
    <row r="78" spans="1:15" ht="12.75">
      <c r="A78" s="22">
        <f t="shared" si="5"/>
        <v>77</v>
      </c>
      <c r="B78" s="29" t="b">
        <f t="shared" si="4"/>
        <v>1</v>
      </c>
      <c r="C78" s="29" t="s">
        <v>222</v>
      </c>
      <c r="D78" s="30" t="s">
        <v>222</v>
      </c>
      <c r="E78" s="46" t="s">
        <v>14</v>
      </c>
      <c r="F78" s="30" t="s">
        <v>223</v>
      </c>
      <c r="G78" s="31">
        <v>45670</v>
      </c>
      <c r="H78" s="31" t="s">
        <v>224</v>
      </c>
      <c r="I78" s="32" t="b">
        <f t="shared" si="6"/>
        <v>1</v>
      </c>
      <c r="J78" s="31">
        <v>45671</v>
      </c>
      <c r="K78" s="31">
        <v>45671</v>
      </c>
      <c r="L78" s="31">
        <v>45914</v>
      </c>
      <c r="M78" s="50" t="s">
        <v>196</v>
      </c>
      <c r="N78" s="33" t="s">
        <v>225</v>
      </c>
      <c r="O78" s="33" t="s">
        <v>226</v>
      </c>
    </row>
    <row r="79" spans="1:15" ht="12" customHeight="1">
      <c r="A79" s="22">
        <f t="shared" si="5"/>
        <v>78</v>
      </c>
      <c r="B79" s="29" t="b">
        <f t="shared" si="4"/>
        <v>1</v>
      </c>
      <c r="C79" s="29" t="s">
        <v>227</v>
      </c>
      <c r="D79" s="30" t="s">
        <v>227</v>
      </c>
      <c r="E79" s="46" t="s">
        <v>14</v>
      </c>
      <c r="F79" s="30" t="s">
        <v>228</v>
      </c>
      <c r="G79" s="31">
        <v>45671</v>
      </c>
      <c r="H79" s="31" t="s">
        <v>229</v>
      </c>
      <c r="I79" s="32" t="b">
        <f t="shared" si="6"/>
        <v>1</v>
      </c>
      <c r="J79" s="31">
        <v>45671</v>
      </c>
      <c r="K79" s="31">
        <v>45671</v>
      </c>
      <c r="L79" s="31">
        <v>46013</v>
      </c>
      <c r="M79" s="50" t="s">
        <v>67</v>
      </c>
      <c r="N79" s="33"/>
      <c r="O79" s="33"/>
    </row>
    <row r="80" spans="1:15" ht="12.75">
      <c r="A80" s="22">
        <f t="shared" si="5"/>
        <v>79</v>
      </c>
      <c r="B80" s="29" t="b">
        <f t="shared" si="4"/>
        <v>1</v>
      </c>
      <c r="C80" s="29" t="s">
        <v>230</v>
      </c>
      <c r="D80" s="30" t="s">
        <v>230</v>
      </c>
      <c r="E80" s="46" t="s">
        <v>14</v>
      </c>
      <c r="F80" s="30" t="s">
        <v>231</v>
      </c>
      <c r="G80" s="31">
        <v>45671</v>
      </c>
      <c r="H80" s="31" t="s">
        <v>229</v>
      </c>
      <c r="I80" s="32" t="b">
        <f t="shared" si="6"/>
        <v>1</v>
      </c>
      <c r="J80" s="31">
        <v>45671</v>
      </c>
      <c r="K80" s="31">
        <v>45671</v>
      </c>
      <c r="L80" s="31">
        <v>46013</v>
      </c>
      <c r="M80" s="50" t="s">
        <v>67</v>
      </c>
      <c r="N80" s="33"/>
      <c r="O80" s="33"/>
    </row>
    <row r="81" spans="1:15" ht="12.75">
      <c r="A81" s="22">
        <f t="shared" si="5"/>
        <v>80</v>
      </c>
      <c r="B81" s="29" t="b">
        <f t="shared" si="4"/>
        <v>1</v>
      </c>
      <c r="C81" s="29" t="s">
        <v>232</v>
      </c>
      <c r="D81" s="30" t="s">
        <v>232</v>
      </c>
      <c r="E81" s="46" t="s">
        <v>14</v>
      </c>
      <c r="F81" s="30" t="s">
        <v>233</v>
      </c>
      <c r="G81" s="31">
        <v>45671</v>
      </c>
      <c r="H81" s="31" t="s">
        <v>192</v>
      </c>
      <c r="I81" s="32" t="b">
        <f t="shared" si="6"/>
        <v>1</v>
      </c>
      <c r="J81" s="31">
        <v>45672</v>
      </c>
      <c r="K81" s="31">
        <v>45672</v>
      </c>
      <c r="L81" s="31">
        <v>45914</v>
      </c>
      <c r="M81" s="50" t="s">
        <v>196</v>
      </c>
      <c r="N81" s="33"/>
      <c r="O81" s="33"/>
    </row>
    <row r="82" spans="1:15" ht="12.75">
      <c r="A82" s="22">
        <f t="shared" si="5"/>
        <v>81</v>
      </c>
      <c r="B82" s="29" t="b">
        <f t="shared" si="4"/>
        <v>1</v>
      </c>
      <c r="C82" s="29" t="s">
        <v>234</v>
      </c>
      <c r="D82" s="30" t="s">
        <v>234</v>
      </c>
      <c r="E82" s="46" t="s">
        <v>14</v>
      </c>
      <c r="F82" s="30" t="s">
        <v>235</v>
      </c>
      <c r="G82" s="31">
        <v>45671</v>
      </c>
      <c r="H82" s="31" t="s">
        <v>236</v>
      </c>
      <c r="I82" s="32" t="b">
        <f t="shared" si="6"/>
        <v>1</v>
      </c>
      <c r="J82" s="31">
        <v>45672</v>
      </c>
      <c r="K82" s="31">
        <v>45672</v>
      </c>
      <c r="L82" s="31">
        <v>46005</v>
      </c>
      <c r="M82" s="50" t="s">
        <v>237</v>
      </c>
      <c r="N82" s="33"/>
      <c r="O82" s="33"/>
    </row>
    <row r="83" spans="1:15" ht="12.75">
      <c r="A83" s="22">
        <f t="shared" si="5"/>
        <v>82</v>
      </c>
      <c r="B83" s="29" t="b">
        <f t="shared" si="4"/>
        <v>1</v>
      </c>
      <c r="C83" s="29" t="s">
        <v>238</v>
      </c>
      <c r="D83" s="30" t="s">
        <v>238</v>
      </c>
      <c r="E83" s="46" t="s">
        <v>14</v>
      </c>
      <c r="F83" s="30" t="s">
        <v>239</v>
      </c>
      <c r="G83" s="31">
        <v>45671</v>
      </c>
      <c r="H83" s="31" t="s">
        <v>240</v>
      </c>
      <c r="I83" s="32" t="b">
        <f t="shared" si="6"/>
        <v>1</v>
      </c>
      <c r="J83" s="31">
        <v>45672</v>
      </c>
      <c r="K83" s="31">
        <v>45672</v>
      </c>
      <c r="L83" s="31">
        <v>46005</v>
      </c>
      <c r="M83" s="50" t="s">
        <v>237</v>
      </c>
      <c r="N83" s="33" t="s">
        <v>241</v>
      </c>
      <c r="O83" s="33" t="s">
        <v>242</v>
      </c>
    </row>
    <row r="84" spans="1:15" ht="12.75">
      <c r="A84" s="22">
        <f t="shared" si="5"/>
        <v>83</v>
      </c>
      <c r="B84" s="29" t="b">
        <f t="shared" si="4"/>
        <v>1</v>
      </c>
      <c r="C84" s="29" t="s">
        <v>243</v>
      </c>
      <c r="D84" s="30" t="s">
        <v>243</v>
      </c>
      <c r="E84" s="46" t="s">
        <v>14</v>
      </c>
      <c r="F84" s="30" t="s">
        <v>244</v>
      </c>
      <c r="G84" s="31">
        <v>45671</v>
      </c>
      <c r="H84" s="31" t="s">
        <v>245</v>
      </c>
      <c r="I84" s="32" t="b">
        <f t="shared" si="6"/>
        <v>1</v>
      </c>
      <c r="J84" s="31">
        <v>45672</v>
      </c>
      <c r="K84" s="31">
        <v>45672</v>
      </c>
      <c r="L84" s="31">
        <v>46005</v>
      </c>
      <c r="M84" s="50" t="s">
        <v>237</v>
      </c>
      <c r="N84" s="33"/>
      <c r="O84" s="33"/>
    </row>
    <row r="85" spans="1:15" ht="12.75">
      <c r="A85" s="22">
        <f t="shared" si="5"/>
        <v>84</v>
      </c>
      <c r="B85" s="29" t="b">
        <f t="shared" si="4"/>
        <v>1</v>
      </c>
      <c r="C85" s="29" t="s">
        <v>246</v>
      </c>
      <c r="D85" s="30" t="s">
        <v>246</v>
      </c>
      <c r="E85" s="46" t="s">
        <v>14</v>
      </c>
      <c r="F85" s="30" t="s">
        <v>247</v>
      </c>
      <c r="G85" s="31">
        <v>45671</v>
      </c>
      <c r="H85" s="31" t="s">
        <v>82</v>
      </c>
      <c r="I85" s="32" t="b">
        <f t="shared" si="6"/>
        <v>1</v>
      </c>
      <c r="J85" s="31">
        <v>45673</v>
      </c>
      <c r="K85" s="31">
        <v>45673</v>
      </c>
      <c r="L85" s="31">
        <v>46006</v>
      </c>
      <c r="M85" s="50" t="s">
        <v>237</v>
      </c>
      <c r="N85" s="33"/>
      <c r="O85" s="33"/>
    </row>
    <row r="86" spans="1:15" ht="12.75">
      <c r="A86" s="22">
        <f t="shared" si="5"/>
        <v>85</v>
      </c>
      <c r="B86" s="29" t="b">
        <f t="shared" si="4"/>
        <v>1</v>
      </c>
      <c r="C86" s="29" t="s">
        <v>248</v>
      </c>
      <c r="D86" s="30" t="s">
        <v>248</v>
      </c>
      <c r="E86" s="46" t="s">
        <v>14</v>
      </c>
      <c r="F86" s="30" t="s">
        <v>249</v>
      </c>
      <c r="G86" s="31">
        <v>45671</v>
      </c>
      <c r="H86" s="31" t="s">
        <v>250</v>
      </c>
      <c r="I86" s="32" t="b">
        <f t="shared" si="6"/>
        <v>1</v>
      </c>
      <c r="J86" s="31">
        <v>45672</v>
      </c>
      <c r="K86" s="31">
        <v>45672</v>
      </c>
      <c r="L86" s="31">
        <v>46005</v>
      </c>
      <c r="M86" s="50" t="s">
        <v>237</v>
      </c>
      <c r="N86" s="33"/>
      <c r="O86" s="33"/>
    </row>
    <row r="87" spans="1:15" ht="12.75">
      <c r="A87" s="22">
        <f t="shared" si="5"/>
        <v>86</v>
      </c>
      <c r="B87" s="29" t="b">
        <f t="shared" si="4"/>
        <v>1</v>
      </c>
      <c r="C87" s="29" t="s">
        <v>251</v>
      </c>
      <c r="D87" s="30" t="s">
        <v>251</v>
      </c>
      <c r="E87" s="46" t="s">
        <v>14</v>
      </c>
      <c r="F87" s="30" t="s">
        <v>252</v>
      </c>
      <c r="G87" s="31">
        <v>45671</v>
      </c>
      <c r="H87" s="31" t="s">
        <v>253</v>
      </c>
      <c r="I87" s="32" t="b">
        <f t="shared" si="6"/>
        <v>1</v>
      </c>
      <c r="J87" s="31">
        <v>45673</v>
      </c>
      <c r="K87" s="31">
        <v>45673</v>
      </c>
      <c r="L87" s="31">
        <v>46006</v>
      </c>
      <c r="M87" s="50" t="s">
        <v>237</v>
      </c>
      <c r="N87" s="33"/>
      <c r="O87" s="33"/>
    </row>
    <row r="88" spans="1:15" ht="12.75">
      <c r="A88" s="22">
        <f t="shared" si="5"/>
        <v>87</v>
      </c>
      <c r="B88" s="29" t="b">
        <f t="shared" si="4"/>
        <v>1</v>
      </c>
      <c r="C88" s="29" t="s">
        <v>254</v>
      </c>
      <c r="D88" s="30" t="s">
        <v>254</v>
      </c>
      <c r="E88" s="46" t="s">
        <v>14</v>
      </c>
      <c r="F88" s="30" t="s">
        <v>255</v>
      </c>
      <c r="G88" s="31">
        <v>45671</v>
      </c>
      <c r="H88" s="31" t="s">
        <v>129</v>
      </c>
      <c r="I88" s="32" t="b">
        <f t="shared" si="6"/>
        <v>1</v>
      </c>
      <c r="J88" s="31">
        <v>45672</v>
      </c>
      <c r="K88" s="31">
        <v>45672</v>
      </c>
      <c r="L88" s="31">
        <v>45915</v>
      </c>
      <c r="M88" s="50" t="s">
        <v>196</v>
      </c>
      <c r="N88" s="33"/>
      <c r="O88" s="33"/>
    </row>
    <row r="89" spans="1:15" ht="12.75">
      <c r="A89" s="22">
        <f t="shared" si="5"/>
        <v>88</v>
      </c>
      <c r="B89" s="23" t="b">
        <f t="shared" si="4"/>
        <v>1</v>
      </c>
      <c r="C89" s="23" t="s">
        <v>256</v>
      </c>
      <c r="D89" s="24" t="s">
        <v>256</v>
      </c>
      <c r="E89" s="46" t="s">
        <v>14</v>
      </c>
      <c r="F89" s="24" t="s">
        <v>257</v>
      </c>
      <c r="G89" s="26">
        <v>45671</v>
      </c>
      <c r="H89" s="26" t="s">
        <v>258</v>
      </c>
      <c r="I89" s="27" t="b">
        <f t="shared" si="6"/>
        <v>1</v>
      </c>
      <c r="J89" s="47">
        <v>45674</v>
      </c>
      <c r="K89" s="31">
        <v>45674</v>
      </c>
      <c r="L89" s="31">
        <v>45977</v>
      </c>
      <c r="M89" s="54" t="s">
        <v>259</v>
      </c>
      <c r="N89" s="28"/>
      <c r="O89" s="28"/>
    </row>
    <row r="90" spans="1:15" ht="12.75">
      <c r="A90" s="22">
        <f t="shared" si="5"/>
        <v>89</v>
      </c>
      <c r="B90" s="29" t="b">
        <f t="shared" si="4"/>
        <v>1</v>
      </c>
      <c r="C90" s="29" t="s">
        <v>260</v>
      </c>
      <c r="D90" s="30" t="s">
        <v>260</v>
      </c>
      <c r="E90" s="46" t="s">
        <v>14</v>
      </c>
      <c r="F90" s="30" t="s">
        <v>261</v>
      </c>
      <c r="G90" s="31">
        <v>45671</v>
      </c>
      <c r="H90" s="31" t="s">
        <v>262</v>
      </c>
      <c r="I90" s="32" t="b">
        <f t="shared" si="6"/>
        <v>1</v>
      </c>
      <c r="J90" s="31">
        <v>45671</v>
      </c>
      <c r="K90" s="31">
        <v>45671</v>
      </c>
      <c r="L90" s="31">
        <v>45915</v>
      </c>
      <c r="M90" s="50" t="s">
        <v>196</v>
      </c>
      <c r="N90" s="33"/>
      <c r="O90" s="33"/>
    </row>
    <row r="91" spans="1:15" ht="12.75">
      <c r="A91" s="22">
        <f t="shared" si="5"/>
        <v>90</v>
      </c>
      <c r="B91" s="29" t="b">
        <f t="shared" si="4"/>
        <v>1</v>
      </c>
      <c r="C91" s="29" t="s">
        <v>263</v>
      </c>
      <c r="D91" s="30" t="s">
        <v>263</v>
      </c>
      <c r="E91" s="46" t="s">
        <v>14</v>
      </c>
      <c r="F91" s="30" t="s">
        <v>264</v>
      </c>
      <c r="G91" s="31">
        <v>45671</v>
      </c>
      <c r="H91" s="31" t="s">
        <v>265</v>
      </c>
      <c r="I91" s="32" t="b">
        <f t="shared" si="6"/>
        <v>1</v>
      </c>
      <c r="J91" s="31">
        <v>45672</v>
      </c>
      <c r="K91" s="31">
        <v>45672</v>
      </c>
      <c r="L91" s="31">
        <v>46020</v>
      </c>
      <c r="M91" s="50" t="s">
        <v>67</v>
      </c>
      <c r="N91" s="33"/>
      <c r="O91" s="33"/>
    </row>
    <row r="92" spans="1:15" ht="12.75">
      <c r="A92" s="22">
        <f t="shared" si="5"/>
        <v>91</v>
      </c>
      <c r="B92" s="29" t="b">
        <f t="shared" si="4"/>
        <v>1</v>
      </c>
      <c r="C92" s="29" t="s">
        <v>266</v>
      </c>
      <c r="D92" s="30" t="s">
        <v>266</v>
      </c>
      <c r="E92" s="46" t="s">
        <v>14</v>
      </c>
      <c r="F92" s="30" t="s">
        <v>267</v>
      </c>
      <c r="G92" s="31">
        <v>45671</v>
      </c>
      <c r="H92" s="31" t="s">
        <v>268</v>
      </c>
      <c r="I92" s="32" t="b">
        <f>+K92=J92</f>
        <v>1</v>
      </c>
      <c r="J92" s="31">
        <v>45673</v>
      </c>
      <c r="K92" s="31">
        <v>45673</v>
      </c>
      <c r="L92" s="31">
        <v>46006</v>
      </c>
      <c r="M92" s="50" t="s">
        <v>237</v>
      </c>
      <c r="N92" s="33"/>
      <c r="O92" s="33"/>
    </row>
    <row r="93" spans="1:15" ht="12.75">
      <c r="A93" s="22">
        <f t="shared" si="5"/>
        <v>92</v>
      </c>
      <c r="B93" s="29" t="b">
        <f t="shared" si="4"/>
        <v>1</v>
      </c>
      <c r="C93" s="29" t="s">
        <v>269</v>
      </c>
      <c r="D93" s="30" t="s">
        <v>269</v>
      </c>
      <c r="E93" s="46" t="s">
        <v>14</v>
      </c>
      <c r="F93" s="30" t="s">
        <v>270</v>
      </c>
      <c r="G93" s="31">
        <v>45671</v>
      </c>
      <c r="H93" s="31" t="s">
        <v>271</v>
      </c>
      <c r="I93" s="32" t="b">
        <f>+K93=J93</f>
        <v>1</v>
      </c>
      <c r="J93" s="31">
        <v>45673</v>
      </c>
      <c r="K93" s="31">
        <v>45673</v>
      </c>
      <c r="L93" s="31">
        <v>46006</v>
      </c>
      <c r="M93" s="50" t="s">
        <v>237</v>
      </c>
      <c r="N93" s="33"/>
      <c r="O93" s="33"/>
    </row>
    <row r="94" spans="1:15" ht="12.75">
      <c r="A94" s="22">
        <f t="shared" si="5"/>
        <v>93</v>
      </c>
      <c r="B94" s="29" t="b">
        <f t="shared" si="4"/>
        <v>1</v>
      </c>
      <c r="C94" s="29" t="s">
        <v>272</v>
      </c>
      <c r="D94" s="30" t="s">
        <v>272</v>
      </c>
      <c r="E94" s="46" t="s">
        <v>14</v>
      </c>
      <c r="F94" s="30" t="s">
        <v>273</v>
      </c>
      <c r="G94" s="31">
        <v>45671</v>
      </c>
      <c r="H94" s="31" t="s">
        <v>274</v>
      </c>
      <c r="I94" s="32" t="b">
        <f t="shared" si="6"/>
        <v>1</v>
      </c>
      <c r="J94" s="31">
        <v>45673</v>
      </c>
      <c r="K94" s="31">
        <v>45673</v>
      </c>
      <c r="L94" s="31">
        <v>46006</v>
      </c>
      <c r="M94" s="50" t="s">
        <v>196</v>
      </c>
      <c r="N94" s="33"/>
      <c r="O94" s="33"/>
    </row>
    <row r="95" spans="1:15" ht="12.75">
      <c r="A95" s="22">
        <f t="shared" si="5"/>
        <v>94</v>
      </c>
      <c r="B95" s="29" t="b">
        <f t="shared" si="4"/>
        <v>1</v>
      </c>
      <c r="C95" s="29" t="s">
        <v>275</v>
      </c>
      <c r="D95" s="30" t="s">
        <v>275</v>
      </c>
      <c r="E95" s="46" t="s">
        <v>14</v>
      </c>
      <c r="F95" s="30" t="s">
        <v>276</v>
      </c>
      <c r="G95" s="31">
        <v>45671</v>
      </c>
      <c r="H95" s="31" t="s">
        <v>262</v>
      </c>
      <c r="I95" s="32" t="b">
        <f t="shared" si="6"/>
        <v>1</v>
      </c>
      <c r="J95" s="31">
        <v>45671</v>
      </c>
      <c r="K95" s="31">
        <v>45671</v>
      </c>
      <c r="L95" s="31">
        <v>45915</v>
      </c>
      <c r="M95" s="50" t="s">
        <v>196</v>
      </c>
      <c r="N95" s="33"/>
      <c r="O95" s="33"/>
    </row>
    <row r="96" spans="1:15" ht="12.75">
      <c r="A96" s="22">
        <f t="shared" si="5"/>
        <v>95</v>
      </c>
      <c r="B96" s="29" t="b">
        <f t="shared" si="4"/>
        <v>1</v>
      </c>
      <c r="C96" s="29" t="s">
        <v>277</v>
      </c>
      <c r="D96" s="30" t="s">
        <v>277</v>
      </c>
      <c r="E96" s="46" t="s">
        <v>14</v>
      </c>
      <c r="F96" s="30" t="s">
        <v>278</v>
      </c>
      <c r="G96" s="31">
        <v>45671</v>
      </c>
      <c r="H96" s="31" t="s">
        <v>279</v>
      </c>
      <c r="I96" s="32" t="b">
        <f t="shared" si="6"/>
        <v>1</v>
      </c>
      <c r="J96" s="31">
        <v>45673</v>
      </c>
      <c r="K96" s="31">
        <v>45673</v>
      </c>
      <c r="L96" s="31">
        <v>45915</v>
      </c>
      <c r="M96" s="50" t="s">
        <v>196</v>
      </c>
      <c r="N96" s="33"/>
      <c r="O96" s="33"/>
    </row>
    <row r="97" spans="1:15" ht="12.75">
      <c r="A97" s="22">
        <f t="shared" si="5"/>
        <v>96</v>
      </c>
      <c r="B97" s="29" t="b">
        <f t="shared" si="4"/>
        <v>1</v>
      </c>
      <c r="C97" s="29" t="s">
        <v>280</v>
      </c>
      <c r="D97" s="30" t="s">
        <v>280</v>
      </c>
      <c r="E97" s="46" t="s">
        <v>14</v>
      </c>
      <c r="F97" s="30" t="s">
        <v>281</v>
      </c>
      <c r="G97" s="31">
        <v>45671</v>
      </c>
      <c r="H97" s="31" t="s">
        <v>258</v>
      </c>
      <c r="I97" s="32" t="b">
        <f t="shared" si="6"/>
        <v>1</v>
      </c>
      <c r="J97" s="31">
        <v>45674</v>
      </c>
      <c r="K97" s="31">
        <v>45674</v>
      </c>
      <c r="L97" s="31">
        <v>45977</v>
      </c>
      <c r="M97" s="50" t="s">
        <v>259</v>
      </c>
      <c r="N97" s="33"/>
      <c r="O97" s="33"/>
    </row>
    <row r="98" spans="1:15" ht="12.75">
      <c r="A98" s="22">
        <f t="shared" si="5"/>
        <v>97</v>
      </c>
      <c r="B98" s="29" t="b">
        <f t="shared" si="4"/>
        <v>1</v>
      </c>
      <c r="C98" s="29" t="s">
        <v>282</v>
      </c>
      <c r="D98" s="30" t="s">
        <v>282</v>
      </c>
      <c r="E98" s="46" t="s">
        <v>14</v>
      </c>
      <c r="F98" s="30" t="s">
        <v>283</v>
      </c>
      <c r="G98" s="31">
        <v>45671</v>
      </c>
      <c r="H98" s="31" t="s">
        <v>284</v>
      </c>
      <c r="I98" s="32" t="b">
        <f t="shared" si="6"/>
        <v>1</v>
      </c>
      <c r="J98" s="31">
        <v>45672</v>
      </c>
      <c r="K98" s="31">
        <v>45672</v>
      </c>
      <c r="L98" s="31">
        <v>45944</v>
      </c>
      <c r="M98" s="50" t="s">
        <v>285</v>
      </c>
      <c r="N98" s="33"/>
      <c r="O98" s="33"/>
    </row>
    <row r="99" spans="1:15" ht="12.75">
      <c r="A99" s="22">
        <f t="shared" si="5"/>
        <v>98</v>
      </c>
      <c r="B99" s="29" t="b">
        <f t="shared" si="4"/>
        <v>1</v>
      </c>
      <c r="C99" s="29" t="s">
        <v>286</v>
      </c>
      <c r="D99" s="30" t="s">
        <v>286</v>
      </c>
      <c r="E99" s="46" t="s">
        <v>14</v>
      </c>
      <c r="F99" s="30" t="s">
        <v>287</v>
      </c>
      <c r="G99" s="31">
        <v>45671</v>
      </c>
      <c r="H99" s="31" t="s">
        <v>92</v>
      </c>
      <c r="I99" s="32" t="b">
        <f t="shared" si="6"/>
        <v>1</v>
      </c>
      <c r="J99" s="31">
        <v>45672</v>
      </c>
      <c r="K99" s="31">
        <v>45672</v>
      </c>
      <c r="L99" s="31">
        <v>46013</v>
      </c>
      <c r="M99" s="50" t="s">
        <v>67</v>
      </c>
      <c r="N99" s="33"/>
      <c r="O99" s="33"/>
    </row>
    <row r="100" spans="1:15" ht="12.75">
      <c r="A100" s="22">
        <f t="shared" si="5"/>
        <v>99</v>
      </c>
      <c r="B100" s="29" t="b">
        <f t="shared" si="4"/>
        <v>1</v>
      </c>
      <c r="C100" s="29" t="s">
        <v>288</v>
      </c>
      <c r="D100" s="30" t="s">
        <v>288</v>
      </c>
      <c r="E100" s="46" t="s">
        <v>14</v>
      </c>
      <c r="F100" s="30" t="s">
        <v>289</v>
      </c>
      <c r="G100" s="31">
        <v>45671</v>
      </c>
      <c r="H100" s="31" t="s">
        <v>92</v>
      </c>
      <c r="I100" s="32" t="b">
        <f t="shared" si="6"/>
        <v>1</v>
      </c>
      <c r="J100" s="31">
        <v>45672</v>
      </c>
      <c r="K100" s="31">
        <v>45672</v>
      </c>
      <c r="L100" s="31">
        <v>46013</v>
      </c>
      <c r="M100" s="50" t="s">
        <v>67</v>
      </c>
      <c r="N100" s="33"/>
      <c r="O100" s="33"/>
    </row>
    <row r="101" spans="1:15" ht="12.75">
      <c r="A101" s="22">
        <f t="shared" si="5"/>
        <v>100</v>
      </c>
      <c r="B101" s="29" t="b">
        <f t="shared" si="4"/>
        <v>1</v>
      </c>
      <c r="C101" s="29" t="s">
        <v>290</v>
      </c>
      <c r="D101" s="30" t="s">
        <v>290</v>
      </c>
      <c r="E101" s="46" t="s">
        <v>14</v>
      </c>
      <c r="F101" s="30" t="s">
        <v>291</v>
      </c>
      <c r="G101" s="31">
        <v>45671</v>
      </c>
      <c r="H101" s="31" t="s">
        <v>292</v>
      </c>
      <c r="I101" s="32" t="b">
        <f t="shared" si="6"/>
        <v>1</v>
      </c>
      <c r="J101" s="31">
        <v>45673</v>
      </c>
      <c r="K101" s="31">
        <v>45673</v>
      </c>
      <c r="L101" s="31">
        <v>45915</v>
      </c>
      <c r="M101" s="50" t="s">
        <v>196</v>
      </c>
      <c r="N101" s="33"/>
      <c r="O101" s="33"/>
    </row>
    <row r="102" spans="1:15" ht="12.75">
      <c r="A102" s="22">
        <f t="shared" si="5"/>
        <v>101</v>
      </c>
      <c r="B102" s="29" t="b">
        <f t="shared" si="4"/>
        <v>1</v>
      </c>
      <c r="C102" s="29" t="s">
        <v>293</v>
      </c>
      <c r="D102" s="30" t="s">
        <v>293</v>
      </c>
      <c r="E102" s="46" t="s">
        <v>14</v>
      </c>
      <c r="F102" s="30" t="s">
        <v>294</v>
      </c>
      <c r="G102" s="31">
        <v>45671</v>
      </c>
      <c r="H102" s="31" t="s">
        <v>295</v>
      </c>
      <c r="I102" s="32" t="b">
        <f t="shared" si="6"/>
        <v>1</v>
      </c>
      <c r="J102" s="31">
        <v>45673</v>
      </c>
      <c r="K102" s="31">
        <v>45673</v>
      </c>
      <c r="L102" s="31">
        <v>46006</v>
      </c>
      <c r="M102" s="50" t="s">
        <v>237</v>
      </c>
      <c r="N102" s="33"/>
      <c r="O102" s="33"/>
    </row>
    <row r="103" spans="1:15" ht="12.75">
      <c r="A103" s="22">
        <f t="shared" si="5"/>
        <v>102</v>
      </c>
      <c r="B103" s="29" t="b">
        <f t="shared" si="4"/>
        <v>1</v>
      </c>
      <c r="C103" s="29" t="s">
        <v>296</v>
      </c>
      <c r="D103" s="30" t="s">
        <v>296</v>
      </c>
      <c r="E103" s="46" t="s">
        <v>14</v>
      </c>
      <c r="F103" s="30" t="s">
        <v>297</v>
      </c>
      <c r="G103" s="31">
        <v>45671</v>
      </c>
      <c r="H103" s="31" t="s">
        <v>284</v>
      </c>
      <c r="I103" s="32" t="b">
        <f t="shared" si="6"/>
        <v>1</v>
      </c>
      <c r="J103" s="31">
        <v>45672</v>
      </c>
      <c r="K103" s="31">
        <v>45672</v>
      </c>
      <c r="L103" s="31">
        <v>45944</v>
      </c>
      <c r="M103" s="50" t="s">
        <v>285</v>
      </c>
      <c r="N103" s="33"/>
      <c r="O103" s="33"/>
    </row>
    <row r="104" spans="1:15" ht="12.75">
      <c r="A104" s="22">
        <f t="shared" si="5"/>
        <v>103</v>
      </c>
      <c r="B104" s="29" t="b">
        <f t="shared" si="4"/>
        <v>1</v>
      </c>
      <c r="C104" s="29" t="s">
        <v>298</v>
      </c>
      <c r="D104" s="30" t="s">
        <v>298</v>
      </c>
      <c r="E104" s="46" t="s">
        <v>14</v>
      </c>
      <c r="F104" s="30" t="s">
        <v>299</v>
      </c>
      <c r="G104" s="31">
        <v>45671</v>
      </c>
      <c r="H104" s="31" t="s">
        <v>206</v>
      </c>
      <c r="I104" s="32" t="b">
        <f t="shared" si="6"/>
        <v>1</v>
      </c>
      <c r="J104" s="31">
        <v>45672</v>
      </c>
      <c r="K104" s="31">
        <v>45672</v>
      </c>
      <c r="L104" s="31">
        <v>45914</v>
      </c>
      <c r="M104" s="50" t="s">
        <v>196</v>
      </c>
      <c r="N104" s="33" t="s">
        <v>300</v>
      </c>
      <c r="O104" s="33" t="s">
        <v>301</v>
      </c>
    </row>
    <row r="105" spans="1:15" ht="12.75">
      <c r="A105" s="22">
        <f t="shared" si="5"/>
        <v>104</v>
      </c>
      <c r="B105" s="29" t="b">
        <f t="shared" si="4"/>
        <v>1</v>
      </c>
      <c r="C105" s="29" t="s">
        <v>302</v>
      </c>
      <c r="D105" s="30" t="s">
        <v>302</v>
      </c>
      <c r="E105" s="46" t="s">
        <v>14</v>
      </c>
      <c r="F105" s="30" t="s">
        <v>303</v>
      </c>
      <c r="G105" s="31">
        <v>45671</v>
      </c>
      <c r="H105" s="31" t="s">
        <v>92</v>
      </c>
      <c r="I105" s="32" t="b">
        <f t="shared" si="6"/>
        <v>1</v>
      </c>
      <c r="J105" s="31">
        <v>45672</v>
      </c>
      <c r="K105" s="31">
        <v>45672</v>
      </c>
      <c r="L105" s="31">
        <v>46013</v>
      </c>
      <c r="M105" s="50" t="s">
        <v>67</v>
      </c>
      <c r="N105" s="33"/>
      <c r="O105" s="33"/>
    </row>
    <row r="106" spans="1:15" ht="12.75">
      <c r="A106" s="22">
        <f t="shared" si="5"/>
        <v>105</v>
      </c>
      <c r="B106" s="29" t="b">
        <f t="shared" si="4"/>
        <v>1</v>
      </c>
      <c r="C106" s="29" t="s">
        <v>304</v>
      </c>
      <c r="D106" s="30" t="s">
        <v>304</v>
      </c>
      <c r="E106" s="46" t="s">
        <v>14</v>
      </c>
      <c r="F106" s="30" t="s">
        <v>305</v>
      </c>
      <c r="G106" s="31">
        <v>45671</v>
      </c>
      <c r="H106" s="31" t="s">
        <v>306</v>
      </c>
      <c r="I106" s="32" t="b">
        <f t="shared" si="6"/>
        <v>1</v>
      </c>
      <c r="J106" s="31">
        <v>45672</v>
      </c>
      <c r="K106" s="31">
        <v>45672</v>
      </c>
      <c r="L106" s="31">
        <v>45944</v>
      </c>
      <c r="M106" s="50" t="s">
        <v>285</v>
      </c>
      <c r="N106" s="33"/>
      <c r="O106" s="33"/>
    </row>
    <row r="107" spans="1:15" ht="12.75">
      <c r="A107" s="22">
        <f t="shared" si="5"/>
        <v>106</v>
      </c>
      <c r="B107" s="29" t="b">
        <f t="shared" si="4"/>
        <v>1</v>
      </c>
      <c r="C107" s="29" t="s">
        <v>307</v>
      </c>
      <c r="D107" s="30" t="s">
        <v>307</v>
      </c>
      <c r="E107" s="46" t="s">
        <v>14</v>
      </c>
      <c r="F107" s="30" t="s">
        <v>308</v>
      </c>
      <c r="G107" s="31">
        <v>45671</v>
      </c>
      <c r="H107" s="31" t="s">
        <v>206</v>
      </c>
      <c r="I107" s="32" t="b">
        <f t="shared" si="6"/>
        <v>1</v>
      </c>
      <c r="J107" s="31">
        <v>45685</v>
      </c>
      <c r="K107" s="31">
        <v>45685</v>
      </c>
      <c r="L107" s="31">
        <v>45914</v>
      </c>
      <c r="M107" s="50" t="s">
        <v>196</v>
      </c>
      <c r="N107" s="33" t="s">
        <v>26</v>
      </c>
      <c r="O107" s="33"/>
    </row>
    <row r="108" spans="1:15" ht="12.75">
      <c r="A108" s="22">
        <f t="shared" si="5"/>
        <v>107</v>
      </c>
      <c r="B108" s="29" t="b">
        <f>+C108=D108</f>
        <v>1</v>
      </c>
      <c r="C108" s="29" t="s">
        <v>309</v>
      </c>
      <c r="D108" s="30" t="s">
        <v>309</v>
      </c>
      <c r="E108" s="46" t="s">
        <v>14</v>
      </c>
      <c r="F108" s="30" t="s">
        <v>310</v>
      </c>
      <c r="G108" s="31">
        <v>45671</v>
      </c>
      <c r="H108" s="31" t="s">
        <v>284</v>
      </c>
      <c r="I108" s="32" t="b">
        <f t="shared" si="6"/>
        <v>1</v>
      </c>
      <c r="J108" s="31">
        <v>45673</v>
      </c>
      <c r="K108" s="31">
        <v>45673</v>
      </c>
      <c r="L108" s="31" t="s">
        <v>311</v>
      </c>
      <c r="M108" s="50" t="s">
        <v>285</v>
      </c>
      <c r="N108" s="33"/>
      <c r="O108" s="33"/>
    </row>
    <row r="109" spans="1:15" ht="12.75">
      <c r="A109" s="22">
        <f t="shared" si="5"/>
        <v>108</v>
      </c>
      <c r="B109" s="29" t="b">
        <f>+C109=D109</f>
        <v>1</v>
      </c>
      <c r="C109" s="29" t="s">
        <v>312</v>
      </c>
      <c r="D109" s="30" t="s">
        <v>312</v>
      </c>
      <c r="E109" s="46" t="s">
        <v>14</v>
      </c>
      <c r="F109" s="30" t="s">
        <v>313</v>
      </c>
      <c r="G109" s="31">
        <v>45671</v>
      </c>
      <c r="H109" s="31" t="s">
        <v>284</v>
      </c>
      <c r="I109" s="32" t="b">
        <f t="shared" si="6"/>
        <v>1</v>
      </c>
      <c r="J109" s="31">
        <v>45672</v>
      </c>
      <c r="K109" s="31">
        <v>45672</v>
      </c>
      <c r="L109" s="31">
        <v>45944</v>
      </c>
      <c r="M109" s="50" t="s">
        <v>285</v>
      </c>
      <c r="N109" s="33"/>
      <c r="O109" s="33"/>
    </row>
    <row r="110" spans="1:15" ht="12.75">
      <c r="A110" s="22">
        <f t="shared" si="5"/>
        <v>109</v>
      </c>
      <c r="B110" s="29" t="b">
        <f>+C110=D110</f>
        <v>1</v>
      </c>
      <c r="C110" s="29" t="s">
        <v>314</v>
      </c>
      <c r="D110" s="30" t="s">
        <v>314</v>
      </c>
      <c r="E110" s="46" t="s">
        <v>14</v>
      </c>
      <c r="F110" s="30" t="s">
        <v>315</v>
      </c>
      <c r="G110" s="31">
        <v>45671</v>
      </c>
      <c r="H110" s="31" t="s">
        <v>306</v>
      </c>
      <c r="I110" s="32" t="b">
        <f t="shared" si="6"/>
        <v>1</v>
      </c>
      <c r="J110" s="31">
        <v>45672</v>
      </c>
      <c r="K110" s="31">
        <v>45672</v>
      </c>
      <c r="L110" s="31">
        <v>45944</v>
      </c>
      <c r="M110" s="50" t="s">
        <v>285</v>
      </c>
      <c r="N110" s="33"/>
      <c r="O110" s="33"/>
    </row>
    <row r="111" spans="1:15" ht="12.75">
      <c r="A111" s="22">
        <f t="shared" si="5"/>
        <v>110</v>
      </c>
      <c r="B111" s="29" t="b">
        <f>+C111=D111</f>
        <v>1</v>
      </c>
      <c r="C111" s="29" t="s">
        <v>316</v>
      </c>
      <c r="D111" s="30" t="s">
        <v>316</v>
      </c>
      <c r="E111" s="46" t="s">
        <v>14</v>
      </c>
      <c r="F111" s="30" t="s">
        <v>317</v>
      </c>
      <c r="G111" s="31">
        <v>45671</v>
      </c>
      <c r="H111" s="31" t="s">
        <v>284</v>
      </c>
      <c r="I111" s="32" t="b">
        <f t="shared" si="6"/>
        <v>1</v>
      </c>
      <c r="J111" s="31">
        <v>45672</v>
      </c>
      <c r="K111" s="31">
        <v>45672</v>
      </c>
      <c r="L111" s="31">
        <v>45944</v>
      </c>
      <c r="M111" s="50" t="s">
        <v>285</v>
      </c>
      <c r="N111" s="33"/>
      <c r="O111" s="33"/>
    </row>
    <row r="112" spans="1:15" ht="12.75">
      <c r="A112" s="22">
        <f t="shared" si="5"/>
        <v>111</v>
      </c>
      <c r="B112" s="29" t="b">
        <f t="shared" ref="B112:B175" si="7">+C112=D112</f>
        <v>1</v>
      </c>
      <c r="C112" s="29" t="s">
        <v>318</v>
      </c>
      <c r="D112" s="30" t="s">
        <v>318</v>
      </c>
      <c r="E112" s="46" t="s">
        <v>14</v>
      </c>
      <c r="F112" s="30" t="s">
        <v>319</v>
      </c>
      <c r="G112" s="31">
        <v>45671</v>
      </c>
      <c r="H112" s="31" t="s">
        <v>284</v>
      </c>
      <c r="I112" s="32" t="b">
        <f t="shared" si="6"/>
        <v>1</v>
      </c>
      <c r="J112" s="31">
        <v>45672</v>
      </c>
      <c r="K112" s="31">
        <v>45672</v>
      </c>
      <c r="L112" s="31">
        <v>45944</v>
      </c>
      <c r="M112" s="50" t="s">
        <v>285</v>
      </c>
      <c r="N112" s="33"/>
      <c r="O112" s="33"/>
    </row>
    <row r="113" spans="1:15" ht="12.75">
      <c r="A113" s="22">
        <f t="shared" si="5"/>
        <v>112</v>
      </c>
      <c r="B113" s="29" t="b">
        <f t="shared" si="7"/>
        <v>1</v>
      </c>
      <c r="C113" s="29" t="s">
        <v>320</v>
      </c>
      <c r="D113" s="30" t="s">
        <v>320</v>
      </c>
      <c r="E113" s="46" t="s">
        <v>14</v>
      </c>
      <c r="F113" s="30" t="s">
        <v>321</v>
      </c>
      <c r="G113" s="31">
        <v>45672</v>
      </c>
      <c r="H113" s="31" t="s">
        <v>129</v>
      </c>
      <c r="I113" s="32" t="b">
        <f t="shared" si="6"/>
        <v>1</v>
      </c>
      <c r="J113" s="31">
        <v>45674</v>
      </c>
      <c r="K113" s="31">
        <v>45674</v>
      </c>
      <c r="L113" s="31">
        <v>45916</v>
      </c>
      <c r="M113" s="50" t="s">
        <v>196</v>
      </c>
      <c r="N113" s="33"/>
      <c r="O113" s="33"/>
    </row>
    <row r="114" spans="1:15" ht="12.75">
      <c r="A114" s="22">
        <f t="shared" si="5"/>
        <v>113</v>
      </c>
      <c r="B114" s="29" t="b">
        <f t="shared" si="7"/>
        <v>1</v>
      </c>
      <c r="C114" s="29" t="s">
        <v>322</v>
      </c>
      <c r="D114" s="30" t="s">
        <v>322</v>
      </c>
      <c r="E114" s="46" t="s">
        <v>14</v>
      </c>
      <c r="F114" s="30" t="s">
        <v>323</v>
      </c>
      <c r="G114" s="31">
        <v>45672</v>
      </c>
      <c r="H114" s="31" t="s">
        <v>324</v>
      </c>
      <c r="I114" s="32" t="b">
        <f t="shared" si="6"/>
        <v>1</v>
      </c>
      <c r="J114" s="31">
        <v>45673</v>
      </c>
      <c r="K114" s="31">
        <v>45673</v>
      </c>
      <c r="L114" s="31" t="s">
        <v>325</v>
      </c>
      <c r="M114" s="50" t="s">
        <v>196</v>
      </c>
      <c r="N114" s="33"/>
      <c r="O114" s="33"/>
    </row>
    <row r="115" spans="1:15" ht="12.75">
      <c r="A115" s="22">
        <f t="shared" si="5"/>
        <v>114</v>
      </c>
      <c r="B115" s="29" t="b">
        <f t="shared" si="7"/>
        <v>1</v>
      </c>
      <c r="C115" s="29" t="s">
        <v>326</v>
      </c>
      <c r="D115" s="30" t="s">
        <v>326</v>
      </c>
      <c r="E115" s="46" t="s">
        <v>14</v>
      </c>
      <c r="F115" s="30" t="s">
        <v>327</v>
      </c>
      <c r="G115" s="31">
        <v>45672</v>
      </c>
      <c r="H115" s="31" t="s">
        <v>328</v>
      </c>
      <c r="I115" s="32" t="b">
        <f t="shared" si="6"/>
        <v>1</v>
      </c>
      <c r="J115" s="31">
        <v>45673</v>
      </c>
      <c r="K115" s="31">
        <v>45673</v>
      </c>
      <c r="L115" s="31">
        <v>45899</v>
      </c>
      <c r="M115" s="50" t="s">
        <v>329</v>
      </c>
      <c r="N115" s="33"/>
      <c r="O115" s="33"/>
    </row>
    <row r="116" spans="1:15" ht="12.75">
      <c r="A116" s="22">
        <f t="shared" si="5"/>
        <v>115</v>
      </c>
      <c r="B116" s="29" t="b">
        <f t="shared" si="7"/>
        <v>1</v>
      </c>
      <c r="C116" s="29" t="s">
        <v>330</v>
      </c>
      <c r="D116" s="30" t="s">
        <v>330</v>
      </c>
      <c r="E116" s="46" t="s">
        <v>14</v>
      </c>
      <c r="F116" s="30" t="s">
        <v>331</v>
      </c>
      <c r="G116" s="31">
        <v>45672</v>
      </c>
      <c r="H116" s="31" t="s">
        <v>332</v>
      </c>
      <c r="I116" s="32" t="b">
        <f t="shared" si="6"/>
        <v>1</v>
      </c>
      <c r="J116" s="31">
        <v>45674</v>
      </c>
      <c r="K116" s="31">
        <v>45674</v>
      </c>
      <c r="L116" s="31">
        <v>45899</v>
      </c>
      <c r="M116" s="50" t="s">
        <v>329</v>
      </c>
      <c r="N116" s="33"/>
      <c r="O116" s="33"/>
    </row>
    <row r="117" spans="1:15" ht="12.75">
      <c r="A117" s="22">
        <f t="shared" si="5"/>
        <v>116</v>
      </c>
      <c r="B117" s="29" t="b">
        <f t="shared" si="7"/>
        <v>1</v>
      </c>
      <c r="C117" s="29" t="s">
        <v>333</v>
      </c>
      <c r="D117" s="30" t="s">
        <v>333</v>
      </c>
      <c r="E117" s="46" t="s">
        <v>14</v>
      </c>
      <c r="F117" s="30" t="s">
        <v>334</v>
      </c>
      <c r="G117" s="31">
        <v>45672</v>
      </c>
      <c r="H117" s="31" t="s">
        <v>160</v>
      </c>
      <c r="I117" s="32" t="b">
        <f t="shared" si="6"/>
        <v>1</v>
      </c>
      <c r="J117" s="31">
        <v>45677</v>
      </c>
      <c r="K117" s="31">
        <v>45677</v>
      </c>
      <c r="L117" s="31">
        <v>45919</v>
      </c>
      <c r="M117" s="50" t="s">
        <v>196</v>
      </c>
      <c r="N117" s="33"/>
      <c r="O117" s="33"/>
    </row>
    <row r="118" spans="1:15" ht="12.75">
      <c r="A118" s="22">
        <f t="shared" si="5"/>
        <v>117</v>
      </c>
      <c r="B118" s="29" t="b">
        <f t="shared" si="7"/>
        <v>1</v>
      </c>
      <c r="C118" s="29" t="s">
        <v>335</v>
      </c>
      <c r="D118" s="30" t="s">
        <v>335</v>
      </c>
      <c r="E118" s="46" t="s">
        <v>14</v>
      </c>
      <c r="F118" s="30" t="s">
        <v>336</v>
      </c>
      <c r="G118" s="31">
        <v>45672</v>
      </c>
      <c r="H118" s="31" t="s">
        <v>337</v>
      </c>
      <c r="I118" s="32" t="b">
        <f t="shared" si="6"/>
        <v>1</v>
      </c>
      <c r="J118" s="31">
        <v>45677</v>
      </c>
      <c r="K118" s="31">
        <v>45677</v>
      </c>
      <c r="L118" s="31">
        <v>45919</v>
      </c>
      <c r="M118" s="50" t="s">
        <v>196</v>
      </c>
      <c r="N118" s="33"/>
      <c r="O118" s="33"/>
    </row>
    <row r="119" spans="1:15" ht="12.75">
      <c r="A119" s="22">
        <f t="shared" si="5"/>
        <v>118</v>
      </c>
      <c r="B119" s="29" t="b">
        <f t="shared" si="7"/>
        <v>1</v>
      </c>
      <c r="C119" s="29" t="s">
        <v>338</v>
      </c>
      <c r="D119" s="30" t="s">
        <v>338</v>
      </c>
      <c r="E119" s="46" t="s">
        <v>14</v>
      </c>
      <c r="F119" s="30" t="s">
        <v>339</v>
      </c>
      <c r="G119" s="31">
        <v>45672</v>
      </c>
      <c r="H119" s="31" t="s">
        <v>340</v>
      </c>
      <c r="I119" s="32" t="b">
        <f t="shared" si="6"/>
        <v>1</v>
      </c>
      <c r="J119" s="31">
        <v>45674</v>
      </c>
      <c r="K119" s="31">
        <v>45674</v>
      </c>
      <c r="L119" s="31">
        <v>45899</v>
      </c>
      <c r="M119" s="50" t="s">
        <v>329</v>
      </c>
      <c r="N119" s="33"/>
      <c r="O119" s="33"/>
    </row>
    <row r="120" spans="1:15" ht="12.75">
      <c r="A120" s="22">
        <f t="shared" si="5"/>
        <v>119</v>
      </c>
      <c r="B120" s="23" t="b">
        <f t="shared" si="7"/>
        <v>1</v>
      </c>
      <c r="C120" s="23" t="s">
        <v>341</v>
      </c>
      <c r="D120" s="24" t="s">
        <v>341</v>
      </c>
      <c r="E120" s="46" t="s">
        <v>14</v>
      </c>
      <c r="F120" s="24" t="s">
        <v>342</v>
      </c>
      <c r="G120" s="26">
        <v>45672</v>
      </c>
      <c r="H120" s="26" t="s">
        <v>343</v>
      </c>
      <c r="I120" s="27" t="b">
        <f t="shared" si="6"/>
        <v>1</v>
      </c>
      <c r="J120" s="34">
        <v>45674</v>
      </c>
      <c r="K120" s="34">
        <v>45674</v>
      </c>
      <c r="L120" s="26">
        <v>45916</v>
      </c>
      <c r="M120" s="50" t="s">
        <v>196</v>
      </c>
      <c r="N120" s="33"/>
      <c r="O120" s="33"/>
    </row>
    <row r="121" spans="1:15" ht="12.75">
      <c r="A121" s="22">
        <f t="shared" si="5"/>
        <v>120</v>
      </c>
      <c r="B121" s="29" t="b">
        <f t="shared" si="7"/>
        <v>1</v>
      </c>
      <c r="C121" s="29" t="s">
        <v>344</v>
      </c>
      <c r="D121" s="30" t="s">
        <v>344</v>
      </c>
      <c r="E121" s="46" t="s">
        <v>14</v>
      </c>
      <c r="F121" s="30" t="s">
        <v>345</v>
      </c>
      <c r="G121" s="31">
        <v>45672</v>
      </c>
      <c r="H121" s="31" t="s">
        <v>258</v>
      </c>
      <c r="I121" s="32" t="b">
        <f t="shared" si="6"/>
        <v>1</v>
      </c>
      <c r="J121" s="36">
        <v>45678</v>
      </c>
      <c r="K121" s="36">
        <v>45678</v>
      </c>
      <c r="L121" s="31">
        <v>45981</v>
      </c>
      <c r="M121" s="50" t="s">
        <v>259</v>
      </c>
      <c r="N121" s="33"/>
      <c r="O121" s="33"/>
    </row>
    <row r="122" spans="1:15" ht="12.75">
      <c r="A122" s="22">
        <f t="shared" si="5"/>
        <v>121</v>
      </c>
      <c r="B122" s="29" t="b">
        <f t="shared" si="7"/>
        <v>1</v>
      </c>
      <c r="C122" s="29" t="s">
        <v>346</v>
      </c>
      <c r="D122" s="30" t="s">
        <v>346</v>
      </c>
      <c r="E122" s="46" t="s">
        <v>14</v>
      </c>
      <c r="F122" s="30" t="s">
        <v>347</v>
      </c>
      <c r="G122" s="31">
        <v>45672</v>
      </c>
      <c r="H122" s="31" t="s">
        <v>258</v>
      </c>
      <c r="I122" s="32" t="b">
        <f t="shared" si="6"/>
        <v>1</v>
      </c>
      <c r="J122" s="31">
        <v>45674</v>
      </c>
      <c r="K122" s="31">
        <v>45674</v>
      </c>
      <c r="L122" s="31">
        <v>45977</v>
      </c>
      <c r="M122" s="50" t="s">
        <v>259</v>
      </c>
      <c r="N122" s="33"/>
      <c r="O122" s="33"/>
    </row>
    <row r="123" spans="1:15" ht="12.75">
      <c r="A123" s="22">
        <f t="shared" si="5"/>
        <v>122</v>
      </c>
      <c r="B123" s="29" t="b">
        <f t="shared" si="7"/>
        <v>1</v>
      </c>
      <c r="C123" s="29" t="s">
        <v>348</v>
      </c>
      <c r="D123" s="30" t="s">
        <v>348</v>
      </c>
      <c r="E123" s="46" t="s">
        <v>14</v>
      </c>
      <c r="F123" s="30" t="s">
        <v>349</v>
      </c>
      <c r="G123" s="31">
        <v>45672</v>
      </c>
      <c r="H123" s="31" t="s">
        <v>350</v>
      </c>
      <c r="I123" s="32" t="b">
        <f t="shared" si="6"/>
        <v>1</v>
      </c>
      <c r="J123" s="31">
        <v>45673</v>
      </c>
      <c r="K123" s="31">
        <v>45673</v>
      </c>
      <c r="L123" s="31">
        <v>45915</v>
      </c>
      <c r="M123" s="50" t="s">
        <v>196</v>
      </c>
      <c r="N123" s="33"/>
      <c r="O123" s="33"/>
    </row>
    <row r="124" spans="1:15" ht="12.75">
      <c r="A124" s="22">
        <f t="shared" si="5"/>
        <v>123</v>
      </c>
      <c r="B124" s="29" t="b">
        <f t="shared" si="7"/>
        <v>1</v>
      </c>
      <c r="C124" s="29" t="s">
        <v>351</v>
      </c>
      <c r="D124" s="30" t="s">
        <v>351</v>
      </c>
      <c r="E124" s="46" t="s">
        <v>14</v>
      </c>
      <c r="F124" s="30" t="s">
        <v>352</v>
      </c>
      <c r="G124" s="31">
        <v>45672</v>
      </c>
      <c r="H124" s="31" t="s">
        <v>353</v>
      </c>
      <c r="I124" s="32" t="b">
        <f t="shared" si="6"/>
        <v>1</v>
      </c>
      <c r="J124" s="31">
        <v>45673</v>
      </c>
      <c r="K124" s="31">
        <v>45673</v>
      </c>
      <c r="L124" s="31">
        <v>46013</v>
      </c>
      <c r="M124" s="50" t="s">
        <v>354</v>
      </c>
      <c r="N124" s="33"/>
      <c r="O124" s="33"/>
    </row>
    <row r="125" spans="1:15" ht="12.75">
      <c r="A125" s="22">
        <f t="shared" si="5"/>
        <v>124</v>
      </c>
      <c r="B125" s="29" t="b">
        <f t="shared" si="7"/>
        <v>1</v>
      </c>
      <c r="C125" s="29" t="s">
        <v>355</v>
      </c>
      <c r="D125" s="30" t="s">
        <v>355</v>
      </c>
      <c r="E125" s="46" t="s">
        <v>14</v>
      </c>
      <c r="F125" s="30" t="s">
        <v>356</v>
      </c>
      <c r="G125" s="31">
        <v>45672</v>
      </c>
      <c r="H125" s="31" t="s">
        <v>160</v>
      </c>
      <c r="I125" s="32" t="b">
        <f t="shared" si="6"/>
        <v>1</v>
      </c>
      <c r="J125" s="31">
        <v>45673</v>
      </c>
      <c r="K125" s="31">
        <v>45673</v>
      </c>
      <c r="L125" s="31">
        <v>45916</v>
      </c>
      <c r="M125" s="50" t="s">
        <v>196</v>
      </c>
      <c r="N125" s="33" t="s">
        <v>357</v>
      </c>
      <c r="O125" s="33" t="s">
        <v>54</v>
      </c>
    </row>
    <row r="126" spans="1:15" ht="12.75">
      <c r="A126" s="22">
        <f t="shared" si="5"/>
        <v>125</v>
      </c>
      <c r="B126" s="29" t="b">
        <f t="shared" si="7"/>
        <v>1</v>
      </c>
      <c r="C126" s="29" t="s">
        <v>358</v>
      </c>
      <c r="D126" s="30" t="s">
        <v>358</v>
      </c>
      <c r="E126" s="46" t="s">
        <v>14</v>
      </c>
      <c r="F126" s="30" t="s">
        <v>359</v>
      </c>
      <c r="G126" s="31">
        <v>45672</v>
      </c>
      <c r="H126" s="31" t="s">
        <v>360</v>
      </c>
      <c r="I126" s="32" t="b">
        <f t="shared" si="6"/>
        <v>1</v>
      </c>
      <c r="J126" s="31">
        <v>45674</v>
      </c>
      <c r="K126" s="31">
        <v>45674</v>
      </c>
      <c r="L126" s="31">
        <v>45977</v>
      </c>
      <c r="M126" s="50" t="s">
        <v>259</v>
      </c>
      <c r="N126" s="33"/>
      <c r="O126" s="33"/>
    </row>
    <row r="127" spans="1:15" ht="12.75">
      <c r="A127" s="22">
        <f t="shared" si="5"/>
        <v>126</v>
      </c>
      <c r="B127" s="29" t="b">
        <f t="shared" si="7"/>
        <v>1</v>
      </c>
      <c r="C127" s="29" t="s">
        <v>361</v>
      </c>
      <c r="D127" s="30" t="s">
        <v>361</v>
      </c>
      <c r="E127" s="46" t="s">
        <v>14</v>
      </c>
      <c r="F127" s="30" t="s">
        <v>362</v>
      </c>
      <c r="G127" s="31">
        <v>45672</v>
      </c>
      <c r="H127" s="31" t="s">
        <v>258</v>
      </c>
      <c r="I127" s="32" t="b">
        <f t="shared" si="6"/>
        <v>1</v>
      </c>
      <c r="J127" s="36">
        <v>45678</v>
      </c>
      <c r="K127" s="36">
        <v>45678</v>
      </c>
      <c r="L127" s="31">
        <v>45981</v>
      </c>
      <c r="M127" s="50" t="s">
        <v>259</v>
      </c>
      <c r="N127" s="33"/>
      <c r="O127" s="33"/>
    </row>
    <row r="128" spans="1:15" ht="12.75">
      <c r="A128" s="22">
        <f t="shared" si="5"/>
        <v>127</v>
      </c>
      <c r="B128" s="29" t="b">
        <f t="shared" si="7"/>
        <v>1</v>
      </c>
      <c r="C128" s="29" t="s">
        <v>363</v>
      </c>
      <c r="D128" s="30" t="s">
        <v>363</v>
      </c>
      <c r="E128" s="46" t="s">
        <v>14</v>
      </c>
      <c r="F128" s="30" t="s">
        <v>364</v>
      </c>
      <c r="G128" s="31">
        <v>45672</v>
      </c>
      <c r="H128" s="31" t="s">
        <v>365</v>
      </c>
      <c r="I128" s="32" t="b">
        <f t="shared" si="6"/>
        <v>1</v>
      </c>
      <c r="J128" s="31">
        <v>45673</v>
      </c>
      <c r="K128" s="31">
        <v>45673</v>
      </c>
      <c r="L128" s="31">
        <v>45945</v>
      </c>
      <c r="M128" s="50" t="s">
        <v>126</v>
      </c>
      <c r="N128" s="33"/>
      <c r="O128" s="33"/>
    </row>
    <row r="129" spans="1:15" ht="12.75">
      <c r="A129" s="22">
        <f t="shared" si="5"/>
        <v>128</v>
      </c>
      <c r="B129" s="29" t="b">
        <f t="shared" si="7"/>
        <v>1</v>
      </c>
      <c r="C129" s="29" t="s">
        <v>366</v>
      </c>
      <c r="D129" s="30" t="s">
        <v>366</v>
      </c>
      <c r="E129" s="46" t="s">
        <v>14</v>
      </c>
      <c r="F129" s="30" t="s">
        <v>367</v>
      </c>
      <c r="G129" s="31">
        <v>45672</v>
      </c>
      <c r="H129" s="31" t="s">
        <v>258</v>
      </c>
      <c r="I129" s="32" t="b">
        <f t="shared" si="6"/>
        <v>1</v>
      </c>
      <c r="J129" s="31">
        <v>45674</v>
      </c>
      <c r="K129" s="31">
        <v>45674</v>
      </c>
      <c r="L129" s="31">
        <v>45977</v>
      </c>
      <c r="M129" s="50" t="s">
        <v>259</v>
      </c>
      <c r="N129" s="33"/>
      <c r="O129" s="33"/>
    </row>
    <row r="130" spans="1:15" ht="12.75">
      <c r="A130" s="22">
        <f t="shared" si="5"/>
        <v>129</v>
      </c>
      <c r="B130" s="29" t="b">
        <f t="shared" si="7"/>
        <v>1</v>
      </c>
      <c r="C130" s="29" t="s">
        <v>368</v>
      </c>
      <c r="D130" s="30" t="s">
        <v>368</v>
      </c>
      <c r="E130" s="46" t="s">
        <v>14</v>
      </c>
      <c r="F130" s="30" t="s">
        <v>369</v>
      </c>
      <c r="G130" s="31">
        <v>45672</v>
      </c>
      <c r="H130" s="31" t="s">
        <v>370</v>
      </c>
      <c r="I130" s="32" t="b">
        <f t="shared" si="6"/>
        <v>1</v>
      </c>
      <c r="J130" s="31">
        <v>45674</v>
      </c>
      <c r="K130" s="31">
        <v>45674</v>
      </c>
      <c r="L130" s="31">
        <v>46003</v>
      </c>
      <c r="M130" s="50" t="s">
        <v>237</v>
      </c>
      <c r="N130" s="33"/>
      <c r="O130" s="33"/>
    </row>
    <row r="131" spans="1:15" ht="12.75">
      <c r="A131" s="22">
        <f t="shared" ref="A131:A194" si="8">1+A130</f>
        <v>130</v>
      </c>
      <c r="B131" s="29" t="b">
        <f t="shared" si="7"/>
        <v>1</v>
      </c>
      <c r="C131" s="29" t="s">
        <v>371</v>
      </c>
      <c r="D131" s="30" t="s">
        <v>371</v>
      </c>
      <c r="E131" s="46" t="s">
        <v>14</v>
      </c>
      <c r="F131" s="30" t="s">
        <v>372</v>
      </c>
      <c r="G131" s="31">
        <v>45673</v>
      </c>
      <c r="H131" s="31" t="s">
        <v>373</v>
      </c>
      <c r="I131" s="32" t="b">
        <f t="shared" ref="I131:I194" si="9">+K131=J131</f>
        <v>1</v>
      </c>
      <c r="J131" s="31">
        <v>45674</v>
      </c>
      <c r="K131" s="31">
        <v>45674</v>
      </c>
      <c r="L131" s="31">
        <v>46007</v>
      </c>
      <c r="M131" s="50" t="s">
        <v>126</v>
      </c>
      <c r="N131" s="33"/>
      <c r="O131" s="33"/>
    </row>
    <row r="132" spans="1:15" ht="12.75">
      <c r="A132" s="22">
        <f t="shared" si="8"/>
        <v>131</v>
      </c>
      <c r="B132" s="29" t="b">
        <f t="shared" si="7"/>
        <v>1</v>
      </c>
      <c r="C132" s="29" t="s">
        <v>374</v>
      </c>
      <c r="D132" s="30" t="s">
        <v>374</v>
      </c>
      <c r="E132" s="46" t="s">
        <v>14</v>
      </c>
      <c r="F132" s="30" t="s">
        <v>375</v>
      </c>
      <c r="G132" s="31">
        <v>45673</v>
      </c>
      <c r="H132" s="31" t="s">
        <v>376</v>
      </c>
      <c r="I132" s="32" t="b">
        <f t="shared" si="9"/>
        <v>1</v>
      </c>
      <c r="J132" s="31">
        <v>45674</v>
      </c>
      <c r="K132" s="31">
        <v>45674</v>
      </c>
      <c r="L132" s="31">
        <v>46007</v>
      </c>
      <c r="M132" s="50" t="s">
        <v>126</v>
      </c>
      <c r="N132" s="33"/>
      <c r="O132" s="33"/>
    </row>
    <row r="133" spans="1:15" ht="12.75">
      <c r="A133" s="22">
        <f t="shared" si="8"/>
        <v>132</v>
      </c>
      <c r="B133" s="29" t="b">
        <f t="shared" si="7"/>
        <v>1</v>
      </c>
      <c r="C133" s="29" t="s">
        <v>377</v>
      </c>
      <c r="D133" s="30" t="s">
        <v>377</v>
      </c>
      <c r="E133" s="46" t="s">
        <v>14</v>
      </c>
      <c r="F133" s="30" t="s">
        <v>378</v>
      </c>
      <c r="G133" s="31">
        <v>45673</v>
      </c>
      <c r="H133" s="31" t="s">
        <v>379</v>
      </c>
      <c r="I133" s="32" t="b">
        <f t="shared" si="9"/>
        <v>1</v>
      </c>
      <c r="J133" s="31">
        <v>45674</v>
      </c>
      <c r="K133" s="31">
        <v>45674</v>
      </c>
      <c r="L133" s="31">
        <v>46007</v>
      </c>
      <c r="M133" s="50" t="s">
        <v>237</v>
      </c>
      <c r="N133" s="33"/>
      <c r="O133" s="33"/>
    </row>
    <row r="134" spans="1:15" ht="12.75">
      <c r="A134" s="22">
        <f t="shared" si="8"/>
        <v>133</v>
      </c>
      <c r="B134" s="29" t="b">
        <f t="shared" si="7"/>
        <v>1</v>
      </c>
      <c r="C134" s="29" t="s">
        <v>380</v>
      </c>
      <c r="D134" s="30" t="s">
        <v>380</v>
      </c>
      <c r="E134" s="46" t="s">
        <v>14</v>
      </c>
      <c r="F134" s="30" t="s">
        <v>381</v>
      </c>
      <c r="G134" s="31">
        <v>45673</v>
      </c>
      <c r="H134" s="31" t="s">
        <v>152</v>
      </c>
      <c r="I134" s="32" t="b">
        <f t="shared" si="9"/>
        <v>1</v>
      </c>
      <c r="J134" s="31">
        <v>45674</v>
      </c>
      <c r="K134" s="31">
        <v>45674</v>
      </c>
      <c r="L134" s="31">
        <v>45916</v>
      </c>
      <c r="M134" s="50" t="s">
        <v>196</v>
      </c>
      <c r="N134" s="33" t="s">
        <v>382</v>
      </c>
      <c r="O134" s="33" t="s">
        <v>54</v>
      </c>
    </row>
    <row r="135" spans="1:15" ht="12.75">
      <c r="A135" s="22">
        <f t="shared" si="8"/>
        <v>134</v>
      </c>
      <c r="B135" s="29" t="b">
        <f t="shared" si="7"/>
        <v>1</v>
      </c>
      <c r="C135" s="29" t="s">
        <v>383</v>
      </c>
      <c r="D135" s="30" t="s">
        <v>383</v>
      </c>
      <c r="E135" s="46" t="s">
        <v>14</v>
      </c>
      <c r="F135" s="30" t="s">
        <v>384</v>
      </c>
      <c r="G135" s="31">
        <v>45673</v>
      </c>
      <c r="H135" s="31" t="s">
        <v>122</v>
      </c>
      <c r="I135" s="32" t="b">
        <f t="shared" si="9"/>
        <v>1</v>
      </c>
      <c r="J135" s="31">
        <v>45674</v>
      </c>
      <c r="K135" s="31">
        <v>45674</v>
      </c>
      <c r="L135" s="31">
        <v>46013</v>
      </c>
      <c r="M135" s="50" t="s">
        <v>67</v>
      </c>
      <c r="N135" s="33"/>
      <c r="O135" s="33"/>
    </row>
    <row r="136" spans="1:15" ht="12.75">
      <c r="A136" s="22">
        <f t="shared" si="8"/>
        <v>135</v>
      </c>
      <c r="B136" s="29" t="b">
        <f t="shared" si="7"/>
        <v>1</v>
      </c>
      <c r="C136" s="29" t="s">
        <v>385</v>
      </c>
      <c r="D136" s="30" t="s">
        <v>385</v>
      </c>
      <c r="E136" s="46" t="s">
        <v>14</v>
      </c>
      <c r="F136" s="30" t="s">
        <v>386</v>
      </c>
      <c r="G136" s="31">
        <v>45673</v>
      </c>
      <c r="H136" s="31" t="s">
        <v>387</v>
      </c>
      <c r="I136" s="32" t="b">
        <f t="shared" si="9"/>
        <v>1</v>
      </c>
      <c r="J136" s="31">
        <v>45678</v>
      </c>
      <c r="K136" s="31">
        <v>45678</v>
      </c>
      <c r="L136" s="31">
        <v>45905</v>
      </c>
      <c r="M136" s="50" t="s">
        <v>388</v>
      </c>
      <c r="N136" s="33"/>
      <c r="O136" s="33"/>
    </row>
    <row r="137" spans="1:15" ht="12.75">
      <c r="A137" s="22">
        <f t="shared" si="8"/>
        <v>136</v>
      </c>
      <c r="B137" s="29" t="b">
        <f t="shared" si="7"/>
        <v>1</v>
      </c>
      <c r="C137" s="29" t="s">
        <v>389</v>
      </c>
      <c r="D137" s="30" t="s">
        <v>389</v>
      </c>
      <c r="E137" s="46" t="s">
        <v>14</v>
      </c>
      <c r="F137" s="30" t="s">
        <v>390</v>
      </c>
      <c r="G137" s="31">
        <v>45673</v>
      </c>
      <c r="H137" s="31" t="s">
        <v>391</v>
      </c>
      <c r="I137" s="32" t="b">
        <f t="shared" si="9"/>
        <v>1</v>
      </c>
      <c r="J137" s="31">
        <v>45677</v>
      </c>
      <c r="K137" s="31">
        <v>45677</v>
      </c>
      <c r="L137" s="31">
        <v>45977</v>
      </c>
      <c r="M137" s="50" t="s">
        <v>126</v>
      </c>
      <c r="N137" s="33"/>
      <c r="O137" s="33"/>
    </row>
    <row r="138" spans="1:15" ht="12.75">
      <c r="A138" s="22">
        <f t="shared" si="8"/>
        <v>137</v>
      </c>
      <c r="B138" s="29" t="b">
        <f t="shared" si="7"/>
        <v>1</v>
      </c>
      <c r="C138" s="29" t="s">
        <v>392</v>
      </c>
      <c r="D138" s="30" t="s">
        <v>392</v>
      </c>
      <c r="E138" s="46" t="s">
        <v>14</v>
      </c>
      <c r="F138" s="30" t="s">
        <v>393</v>
      </c>
      <c r="G138" s="31">
        <v>45673</v>
      </c>
      <c r="H138" s="31" t="s">
        <v>394</v>
      </c>
      <c r="I138" s="32" t="b">
        <f t="shared" si="9"/>
        <v>1</v>
      </c>
      <c r="J138" s="31">
        <v>45677</v>
      </c>
      <c r="K138" s="31">
        <v>45677</v>
      </c>
      <c r="L138" s="31">
        <v>45903</v>
      </c>
      <c r="M138" s="50" t="s">
        <v>388</v>
      </c>
      <c r="N138" s="33"/>
      <c r="O138" s="33"/>
    </row>
    <row r="139" spans="1:15" ht="12.75">
      <c r="A139" s="22">
        <f t="shared" si="8"/>
        <v>138</v>
      </c>
      <c r="B139" s="29" t="b">
        <f t="shared" si="7"/>
        <v>1</v>
      </c>
      <c r="C139" s="29" t="s">
        <v>395</v>
      </c>
      <c r="D139" s="30" t="s">
        <v>395</v>
      </c>
      <c r="E139" s="46" t="s">
        <v>14</v>
      </c>
      <c r="F139" s="30" t="s">
        <v>396</v>
      </c>
      <c r="G139" s="31">
        <v>45673</v>
      </c>
      <c r="H139" s="31" t="s">
        <v>397</v>
      </c>
      <c r="I139" s="32" t="b">
        <f t="shared" si="9"/>
        <v>1</v>
      </c>
      <c r="J139" s="31">
        <v>45674</v>
      </c>
      <c r="K139" s="31">
        <v>45674</v>
      </c>
      <c r="L139" s="31">
        <v>46007</v>
      </c>
      <c r="M139" s="50" t="s">
        <v>388</v>
      </c>
      <c r="N139" s="33"/>
      <c r="O139" s="33"/>
    </row>
    <row r="140" spans="1:15" ht="12.75">
      <c r="A140" s="22">
        <f t="shared" si="8"/>
        <v>139</v>
      </c>
      <c r="B140" s="29" t="b">
        <f t="shared" si="7"/>
        <v>1</v>
      </c>
      <c r="C140" s="29" t="s">
        <v>398</v>
      </c>
      <c r="D140" s="30" t="s">
        <v>398</v>
      </c>
      <c r="E140" s="46" t="s">
        <v>14</v>
      </c>
      <c r="F140" s="30" t="s">
        <v>399</v>
      </c>
      <c r="G140" s="31">
        <v>45673</v>
      </c>
      <c r="H140" s="31" t="s">
        <v>400</v>
      </c>
      <c r="I140" s="32" t="b">
        <f t="shared" si="9"/>
        <v>1</v>
      </c>
      <c r="J140" s="31">
        <v>45674</v>
      </c>
      <c r="K140" s="31">
        <v>45674</v>
      </c>
      <c r="L140" s="31">
        <v>45977</v>
      </c>
      <c r="M140" s="50" t="s">
        <v>259</v>
      </c>
      <c r="N140" s="33"/>
      <c r="O140" s="33"/>
    </row>
    <row r="141" spans="1:15" ht="12.75">
      <c r="A141" s="22">
        <f t="shared" si="8"/>
        <v>140</v>
      </c>
      <c r="B141" s="29" t="b">
        <f t="shared" si="7"/>
        <v>1</v>
      </c>
      <c r="C141" s="29" t="s">
        <v>401</v>
      </c>
      <c r="D141" s="30" t="s">
        <v>401</v>
      </c>
      <c r="E141" s="46" t="s">
        <v>14</v>
      </c>
      <c r="F141" s="30" t="s">
        <v>402</v>
      </c>
      <c r="G141" s="31">
        <v>45673</v>
      </c>
      <c r="H141" s="31" t="s">
        <v>258</v>
      </c>
      <c r="I141" s="32" t="b">
        <f t="shared" si="9"/>
        <v>1</v>
      </c>
      <c r="J141" s="31">
        <v>45674</v>
      </c>
      <c r="K141" s="31">
        <v>45674</v>
      </c>
      <c r="L141" s="31">
        <v>45977</v>
      </c>
      <c r="M141" s="50" t="s">
        <v>259</v>
      </c>
      <c r="N141" s="33"/>
      <c r="O141" s="33"/>
    </row>
    <row r="142" spans="1:15" ht="12.75">
      <c r="A142" s="22">
        <f t="shared" si="8"/>
        <v>141</v>
      </c>
      <c r="B142" s="29" t="b">
        <f t="shared" si="7"/>
        <v>1</v>
      </c>
      <c r="C142" s="29" t="s">
        <v>403</v>
      </c>
      <c r="D142" s="30" t="s">
        <v>403</v>
      </c>
      <c r="E142" s="46" t="s">
        <v>14</v>
      </c>
      <c r="F142" s="30" t="s">
        <v>404</v>
      </c>
      <c r="G142" s="31">
        <v>45673</v>
      </c>
      <c r="H142" s="31" t="s">
        <v>129</v>
      </c>
      <c r="I142" s="32" t="b">
        <f t="shared" si="9"/>
        <v>1</v>
      </c>
      <c r="J142" s="31">
        <v>45674</v>
      </c>
      <c r="K142" s="31">
        <v>45674</v>
      </c>
      <c r="L142" s="31">
        <v>45916</v>
      </c>
      <c r="M142" s="50" t="s">
        <v>196</v>
      </c>
      <c r="N142" s="33"/>
      <c r="O142" s="33"/>
    </row>
    <row r="143" spans="1:15" ht="12.75">
      <c r="A143" s="22">
        <f t="shared" si="8"/>
        <v>142</v>
      </c>
      <c r="B143" s="29" t="b">
        <f t="shared" si="7"/>
        <v>1</v>
      </c>
      <c r="C143" s="29" t="s">
        <v>405</v>
      </c>
      <c r="D143" s="30" t="s">
        <v>405</v>
      </c>
      <c r="E143" s="46" t="s">
        <v>14</v>
      </c>
      <c r="F143" s="30" t="s">
        <v>406</v>
      </c>
      <c r="G143" s="31">
        <v>45673</v>
      </c>
      <c r="H143" s="31" t="s">
        <v>152</v>
      </c>
      <c r="I143" s="32" t="b">
        <f t="shared" si="9"/>
        <v>1</v>
      </c>
      <c r="J143" s="31">
        <v>45674</v>
      </c>
      <c r="K143" s="31">
        <v>45674</v>
      </c>
      <c r="L143" s="31">
        <v>45916</v>
      </c>
      <c r="M143" s="50" t="s">
        <v>134</v>
      </c>
      <c r="N143" s="33"/>
      <c r="O143" s="33"/>
    </row>
    <row r="144" spans="1:15" ht="12.75">
      <c r="A144" s="22">
        <f t="shared" si="8"/>
        <v>143</v>
      </c>
      <c r="B144" s="29" t="b">
        <f t="shared" si="7"/>
        <v>1</v>
      </c>
      <c r="C144" s="29" t="s">
        <v>407</v>
      </c>
      <c r="D144" s="30" t="s">
        <v>407</v>
      </c>
      <c r="E144" s="46" t="s">
        <v>14</v>
      </c>
      <c r="F144" s="30" t="s">
        <v>408</v>
      </c>
      <c r="G144" s="31">
        <v>45673</v>
      </c>
      <c r="H144" s="31" t="s">
        <v>258</v>
      </c>
      <c r="I144" s="32" t="b">
        <f t="shared" si="9"/>
        <v>1</v>
      </c>
      <c r="J144" s="31">
        <v>45674</v>
      </c>
      <c r="K144" s="31">
        <v>45674</v>
      </c>
      <c r="L144" s="31">
        <v>45977</v>
      </c>
      <c r="M144" s="50" t="s">
        <v>259</v>
      </c>
      <c r="N144" s="33"/>
      <c r="O144" s="33"/>
    </row>
    <row r="145" spans="1:15" ht="12.75">
      <c r="A145" s="22">
        <f t="shared" si="8"/>
        <v>144</v>
      </c>
      <c r="B145" s="29" t="b">
        <f t="shared" si="7"/>
        <v>1</v>
      </c>
      <c r="C145" s="29" t="s">
        <v>409</v>
      </c>
      <c r="D145" s="30" t="s">
        <v>409</v>
      </c>
      <c r="E145" s="46" t="s">
        <v>14</v>
      </c>
      <c r="F145" s="30" t="s">
        <v>410</v>
      </c>
      <c r="G145" s="31">
        <v>45673</v>
      </c>
      <c r="H145" s="31" t="s">
        <v>411</v>
      </c>
      <c r="I145" s="32" t="b">
        <f t="shared" si="9"/>
        <v>1</v>
      </c>
      <c r="J145" s="31">
        <v>45674</v>
      </c>
      <c r="K145" s="31">
        <v>45674</v>
      </c>
      <c r="L145" s="31">
        <v>46007</v>
      </c>
      <c r="M145" s="50" t="s">
        <v>126</v>
      </c>
      <c r="N145" s="33"/>
      <c r="O145" s="33"/>
    </row>
    <row r="146" spans="1:15" ht="12.75">
      <c r="A146" s="22">
        <f t="shared" si="8"/>
        <v>145</v>
      </c>
      <c r="B146" s="29" t="b">
        <f t="shared" si="7"/>
        <v>1</v>
      </c>
      <c r="C146" s="29" t="s">
        <v>412</v>
      </c>
      <c r="D146" s="30" t="s">
        <v>412</v>
      </c>
      <c r="E146" s="46" t="s">
        <v>14</v>
      </c>
      <c r="F146" s="30" t="s">
        <v>413</v>
      </c>
      <c r="G146" s="31">
        <v>45673</v>
      </c>
      <c r="H146" s="31" t="s">
        <v>414</v>
      </c>
      <c r="I146" s="32" t="b">
        <f t="shared" si="9"/>
        <v>1</v>
      </c>
      <c r="J146" s="31">
        <v>45677</v>
      </c>
      <c r="K146" s="31">
        <v>45677</v>
      </c>
      <c r="L146" s="31">
        <v>45977</v>
      </c>
      <c r="M146" s="50" t="s">
        <v>126</v>
      </c>
      <c r="N146" s="33"/>
      <c r="O146" s="33"/>
    </row>
    <row r="147" spans="1:15" ht="12.75">
      <c r="A147" s="22">
        <f t="shared" si="8"/>
        <v>146</v>
      </c>
      <c r="B147" s="29" t="b">
        <f t="shared" si="7"/>
        <v>1</v>
      </c>
      <c r="C147" s="29" t="s">
        <v>415</v>
      </c>
      <c r="D147" s="30" t="s">
        <v>415</v>
      </c>
      <c r="E147" s="46" t="s">
        <v>14</v>
      </c>
      <c r="F147" s="30" t="s">
        <v>416</v>
      </c>
      <c r="G147" s="31">
        <v>45673</v>
      </c>
      <c r="H147" s="31" t="s">
        <v>224</v>
      </c>
      <c r="I147" s="32" t="b">
        <f t="shared" si="9"/>
        <v>1</v>
      </c>
      <c r="J147" s="31">
        <v>45677</v>
      </c>
      <c r="K147" s="31">
        <v>45677</v>
      </c>
      <c r="L147" s="31">
        <v>45919</v>
      </c>
      <c r="M147" s="50" t="s">
        <v>164</v>
      </c>
      <c r="N147" s="33"/>
      <c r="O147" s="33"/>
    </row>
    <row r="148" spans="1:15" ht="12.75">
      <c r="A148" s="22">
        <f t="shared" si="8"/>
        <v>147</v>
      </c>
      <c r="B148" s="29" t="b">
        <f t="shared" si="7"/>
        <v>1</v>
      </c>
      <c r="C148" s="29" t="s">
        <v>417</v>
      </c>
      <c r="D148" s="30" t="s">
        <v>417</v>
      </c>
      <c r="E148" s="46" t="s">
        <v>14</v>
      </c>
      <c r="F148" s="30" t="s">
        <v>418</v>
      </c>
      <c r="G148" s="31">
        <v>45673</v>
      </c>
      <c r="H148" s="31" t="s">
        <v>173</v>
      </c>
      <c r="I148" s="32" t="b">
        <f t="shared" si="9"/>
        <v>1</v>
      </c>
      <c r="J148" s="31">
        <v>45674</v>
      </c>
      <c r="K148" s="31">
        <v>45674</v>
      </c>
      <c r="L148" s="31">
        <v>46013</v>
      </c>
      <c r="M148" s="50" t="s">
        <v>67</v>
      </c>
      <c r="N148" s="33"/>
      <c r="O148" s="33"/>
    </row>
    <row r="149" spans="1:15" ht="12.75">
      <c r="A149" s="22">
        <f t="shared" si="8"/>
        <v>148</v>
      </c>
      <c r="B149" s="29" t="b">
        <f t="shared" si="7"/>
        <v>1</v>
      </c>
      <c r="C149" s="29" t="s">
        <v>419</v>
      </c>
      <c r="D149" s="30" t="s">
        <v>419</v>
      </c>
      <c r="E149" s="46" t="s">
        <v>14</v>
      </c>
      <c r="F149" s="30" t="s">
        <v>420</v>
      </c>
      <c r="G149" s="31">
        <v>45673</v>
      </c>
      <c r="H149" s="31" t="s">
        <v>195</v>
      </c>
      <c r="I149" s="32" t="b">
        <f t="shared" si="9"/>
        <v>1</v>
      </c>
      <c r="J149" s="31">
        <v>45678</v>
      </c>
      <c r="K149" s="31">
        <v>45678</v>
      </c>
      <c r="L149" s="31">
        <v>45920</v>
      </c>
      <c r="M149" s="50" t="s">
        <v>196</v>
      </c>
      <c r="N149" s="33"/>
      <c r="O149" s="33"/>
    </row>
    <row r="150" spans="1:15" ht="12.75">
      <c r="A150" s="22">
        <f t="shared" si="8"/>
        <v>149</v>
      </c>
      <c r="B150" s="29" t="b">
        <f t="shared" si="7"/>
        <v>1</v>
      </c>
      <c r="C150" s="29" t="s">
        <v>421</v>
      </c>
      <c r="D150" s="30" t="s">
        <v>421</v>
      </c>
      <c r="E150" s="46" t="s">
        <v>14</v>
      </c>
      <c r="F150" s="30" t="s">
        <v>422</v>
      </c>
      <c r="G150" s="31">
        <v>45673</v>
      </c>
      <c r="H150" s="31" t="s">
        <v>423</v>
      </c>
      <c r="I150" s="32" t="b">
        <f t="shared" si="9"/>
        <v>1</v>
      </c>
      <c r="J150" s="31">
        <v>45679</v>
      </c>
      <c r="K150" s="31">
        <v>45679</v>
      </c>
      <c r="L150" s="31">
        <v>45982</v>
      </c>
      <c r="M150" s="50" t="s">
        <v>126</v>
      </c>
      <c r="N150" s="33"/>
      <c r="O150" s="33"/>
    </row>
    <row r="151" spans="1:15" ht="12.75">
      <c r="A151" s="22">
        <f t="shared" si="8"/>
        <v>150</v>
      </c>
      <c r="B151" s="29" t="b">
        <f t="shared" si="7"/>
        <v>1</v>
      </c>
      <c r="C151" s="29" t="s">
        <v>424</v>
      </c>
      <c r="D151" s="30" t="s">
        <v>424</v>
      </c>
      <c r="E151" s="46" t="s">
        <v>14</v>
      </c>
      <c r="F151" s="30" t="s">
        <v>425</v>
      </c>
      <c r="G151" s="31">
        <v>45673</v>
      </c>
      <c r="H151" s="31" t="s">
        <v>426</v>
      </c>
      <c r="I151" s="32" t="b">
        <f t="shared" si="9"/>
        <v>1</v>
      </c>
      <c r="J151" s="31">
        <v>45674</v>
      </c>
      <c r="K151" s="31">
        <v>45674</v>
      </c>
      <c r="L151" s="31">
        <v>45916</v>
      </c>
      <c r="M151" s="50" t="s">
        <v>146</v>
      </c>
      <c r="N151" s="33"/>
      <c r="O151" s="33"/>
    </row>
    <row r="152" spans="1:15" ht="12.75">
      <c r="A152" s="22">
        <f t="shared" si="8"/>
        <v>151</v>
      </c>
      <c r="B152" s="29" t="b">
        <f t="shared" si="7"/>
        <v>1</v>
      </c>
      <c r="C152" s="29" t="s">
        <v>427</v>
      </c>
      <c r="D152" s="30" t="s">
        <v>427</v>
      </c>
      <c r="E152" s="46" t="s">
        <v>14</v>
      </c>
      <c r="F152" s="30" t="s">
        <v>428</v>
      </c>
      <c r="G152" s="31">
        <v>45673</v>
      </c>
      <c r="H152" s="31" t="s">
        <v>429</v>
      </c>
      <c r="I152" s="32" t="b">
        <f t="shared" si="9"/>
        <v>1</v>
      </c>
      <c r="J152" s="31">
        <v>45677</v>
      </c>
      <c r="K152" s="31">
        <v>45677</v>
      </c>
      <c r="L152" s="31">
        <v>45939</v>
      </c>
      <c r="M152" s="50" t="s">
        <v>430</v>
      </c>
      <c r="N152" s="33"/>
      <c r="O152" s="33"/>
    </row>
    <row r="153" spans="1:15" ht="12.75">
      <c r="A153" s="22">
        <f t="shared" si="8"/>
        <v>152</v>
      </c>
      <c r="B153" s="29" t="b">
        <f t="shared" si="7"/>
        <v>1</v>
      </c>
      <c r="C153" s="29" t="s">
        <v>431</v>
      </c>
      <c r="D153" s="30" t="s">
        <v>431</v>
      </c>
      <c r="E153" s="46" t="s">
        <v>14</v>
      </c>
      <c r="F153" s="30" t="s">
        <v>432</v>
      </c>
      <c r="G153" s="31">
        <v>45673</v>
      </c>
      <c r="H153" s="31" t="s">
        <v>433</v>
      </c>
      <c r="I153" s="32" t="b">
        <f t="shared" si="9"/>
        <v>1</v>
      </c>
      <c r="J153" s="31">
        <v>45674</v>
      </c>
      <c r="K153" s="31">
        <v>45674</v>
      </c>
      <c r="L153" s="31">
        <v>45977</v>
      </c>
      <c r="M153" s="50" t="s">
        <v>126</v>
      </c>
      <c r="N153" s="33"/>
      <c r="O153" s="33"/>
    </row>
    <row r="154" spans="1:15" ht="12.75">
      <c r="A154" s="22">
        <f t="shared" si="8"/>
        <v>153</v>
      </c>
      <c r="B154" s="29" t="b">
        <f t="shared" si="7"/>
        <v>1</v>
      </c>
      <c r="C154" s="29" t="s">
        <v>434</v>
      </c>
      <c r="D154" s="30" t="s">
        <v>434</v>
      </c>
      <c r="E154" s="46" t="s">
        <v>14</v>
      </c>
      <c r="F154" s="30" t="s">
        <v>435</v>
      </c>
      <c r="G154" s="31">
        <v>45673</v>
      </c>
      <c r="H154" s="31" t="s">
        <v>149</v>
      </c>
      <c r="I154" s="32" t="b">
        <f t="shared" si="9"/>
        <v>1</v>
      </c>
      <c r="J154" s="31">
        <v>45677</v>
      </c>
      <c r="K154" s="31">
        <v>45677</v>
      </c>
      <c r="L154" s="31">
        <v>46013</v>
      </c>
      <c r="M154" s="50" t="s">
        <v>436</v>
      </c>
      <c r="N154" s="33"/>
      <c r="O154" s="33"/>
    </row>
    <row r="155" spans="1:15" ht="12.75">
      <c r="A155" s="22">
        <f t="shared" si="8"/>
        <v>154</v>
      </c>
      <c r="B155" s="29" t="b">
        <f t="shared" si="7"/>
        <v>1</v>
      </c>
      <c r="C155" s="29" t="s">
        <v>437</v>
      </c>
      <c r="D155" s="30" t="s">
        <v>437</v>
      </c>
      <c r="E155" s="46" t="s">
        <v>14</v>
      </c>
      <c r="F155" s="30" t="s">
        <v>438</v>
      </c>
      <c r="G155" s="31">
        <v>45673</v>
      </c>
      <c r="H155" s="31" t="s">
        <v>423</v>
      </c>
      <c r="I155" s="32" t="b">
        <f t="shared" si="9"/>
        <v>1</v>
      </c>
      <c r="J155" s="31">
        <v>45677</v>
      </c>
      <c r="K155" s="31">
        <v>45677</v>
      </c>
      <c r="L155" s="31">
        <v>45980</v>
      </c>
      <c r="M155" s="50" t="s">
        <v>126</v>
      </c>
      <c r="N155" s="33"/>
      <c r="O155" s="33"/>
    </row>
    <row r="156" spans="1:15" ht="12.75">
      <c r="A156" s="22">
        <f t="shared" si="8"/>
        <v>155</v>
      </c>
      <c r="B156" s="29" t="b">
        <f t="shared" si="7"/>
        <v>1</v>
      </c>
      <c r="C156" s="29" t="s">
        <v>439</v>
      </c>
      <c r="D156" s="30" t="s">
        <v>439</v>
      </c>
      <c r="E156" s="46" t="s">
        <v>14</v>
      </c>
      <c r="F156" s="30" t="s">
        <v>440</v>
      </c>
      <c r="G156" s="31">
        <v>45673</v>
      </c>
      <c r="H156" s="31" t="s">
        <v>441</v>
      </c>
      <c r="I156" s="32" t="b">
        <f t="shared" si="9"/>
        <v>1</v>
      </c>
      <c r="J156" s="31">
        <v>45674</v>
      </c>
      <c r="K156" s="31">
        <v>45674</v>
      </c>
      <c r="L156" s="31">
        <v>45931</v>
      </c>
      <c r="M156" s="50" t="s">
        <v>126</v>
      </c>
      <c r="N156" s="33" t="s">
        <v>442</v>
      </c>
      <c r="O156" s="33"/>
    </row>
    <row r="157" spans="1:15" ht="12.75">
      <c r="A157" s="22">
        <f t="shared" si="8"/>
        <v>156</v>
      </c>
      <c r="B157" s="29" t="b">
        <f t="shared" si="7"/>
        <v>1</v>
      </c>
      <c r="C157" s="29" t="s">
        <v>443</v>
      </c>
      <c r="D157" s="30" t="s">
        <v>443</v>
      </c>
      <c r="E157" s="46" t="s">
        <v>14</v>
      </c>
      <c r="F157" s="30" t="s">
        <v>444</v>
      </c>
      <c r="G157" s="31">
        <v>45673</v>
      </c>
      <c r="H157" s="31" t="s">
        <v>429</v>
      </c>
      <c r="I157" s="32" t="b">
        <f t="shared" si="9"/>
        <v>1</v>
      </c>
      <c r="J157" s="31">
        <v>45677</v>
      </c>
      <c r="K157" s="31">
        <v>45677</v>
      </c>
      <c r="L157" s="31">
        <v>45909</v>
      </c>
      <c r="M157" s="50" t="s">
        <v>430</v>
      </c>
      <c r="N157" s="33"/>
      <c r="O157" s="33"/>
    </row>
    <row r="158" spans="1:15" ht="12.75">
      <c r="A158" s="22">
        <f t="shared" si="8"/>
        <v>157</v>
      </c>
      <c r="B158" s="29" t="b">
        <f>+C158=D158</f>
        <v>1</v>
      </c>
      <c r="C158" s="29" t="s">
        <v>445</v>
      </c>
      <c r="D158" s="30" t="s">
        <v>445</v>
      </c>
      <c r="E158" s="46" t="s">
        <v>14</v>
      </c>
      <c r="F158" s="30" t="s">
        <v>446</v>
      </c>
      <c r="G158" s="31">
        <v>45673</v>
      </c>
      <c r="H158" s="31" t="s">
        <v>447</v>
      </c>
      <c r="I158" s="32" t="b">
        <f t="shared" si="9"/>
        <v>1</v>
      </c>
      <c r="J158" s="31">
        <v>45674</v>
      </c>
      <c r="K158" s="31">
        <v>45674</v>
      </c>
      <c r="L158" s="31">
        <v>46013</v>
      </c>
      <c r="M158" s="50" t="s">
        <v>67</v>
      </c>
      <c r="N158" s="33" t="s">
        <v>448</v>
      </c>
      <c r="O158" s="33" t="s">
        <v>54</v>
      </c>
    </row>
    <row r="159" spans="1:15" ht="12.75">
      <c r="A159" s="22">
        <f t="shared" si="8"/>
        <v>158</v>
      </c>
      <c r="B159" s="37" t="b">
        <f t="shared" si="7"/>
        <v>1</v>
      </c>
      <c r="C159" s="37" t="s">
        <v>449</v>
      </c>
      <c r="D159" s="38" t="s">
        <v>449</v>
      </c>
      <c r="E159" s="46" t="s">
        <v>14</v>
      </c>
      <c r="F159" s="38" t="s">
        <v>450</v>
      </c>
      <c r="G159" s="39">
        <v>45674</v>
      </c>
      <c r="H159" s="39" t="s">
        <v>451</v>
      </c>
      <c r="I159" s="40" t="b">
        <f t="shared" si="9"/>
        <v>1</v>
      </c>
      <c r="J159" s="36">
        <v>45677</v>
      </c>
      <c r="K159" s="31">
        <v>45677</v>
      </c>
      <c r="L159" s="31">
        <v>46013</v>
      </c>
      <c r="M159" s="50" t="s">
        <v>354</v>
      </c>
      <c r="N159" s="41"/>
      <c r="O159" s="41"/>
    </row>
    <row r="160" spans="1:15" ht="12.75">
      <c r="A160" s="22">
        <f t="shared" si="8"/>
        <v>159</v>
      </c>
      <c r="B160" s="29" t="b">
        <f t="shared" si="7"/>
        <v>1</v>
      </c>
      <c r="C160" s="29" t="s">
        <v>452</v>
      </c>
      <c r="D160" s="30" t="s">
        <v>452</v>
      </c>
      <c r="E160" s="46" t="s">
        <v>14</v>
      </c>
      <c r="F160" s="30" t="s">
        <v>453</v>
      </c>
      <c r="G160" s="31">
        <v>45674</v>
      </c>
      <c r="H160" s="31" t="s">
        <v>454</v>
      </c>
      <c r="I160" s="32" t="b">
        <f t="shared" si="9"/>
        <v>1</v>
      </c>
      <c r="J160" s="31">
        <v>45674</v>
      </c>
      <c r="K160" s="31">
        <v>45674</v>
      </c>
      <c r="L160" s="31">
        <v>46013</v>
      </c>
      <c r="M160" s="48" t="s">
        <v>126</v>
      </c>
      <c r="N160" s="33"/>
      <c r="O160" s="33"/>
    </row>
    <row r="161" spans="1:15" ht="12.75">
      <c r="A161" s="22">
        <f t="shared" si="8"/>
        <v>160</v>
      </c>
      <c r="B161" s="29" t="b">
        <f t="shared" si="7"/>
        <v>1</v>
      </c>
      <c r="C161" s="29" t="s">
        <v>455</v>
      </c>
      <c r="D161" s="30" t="s">
        <v>455</v>
      </c>
      <c r="E161" s="46" t="s">
        <v>14</v>
      </c>
      <c r="F161" s="30" t="s">
        <v>456</v>
      </c>
      <c r="G161" s="31">
        <v>45674</v>
      </c>
      <c r="H161" s="31" t="s">
        <v>457</v>
      </c>
      <c r="I161" s="32" t="b">
        <f t="shared" si="9"/>
        <v>1</v>
      </c>
      <c r="J161" s="31">
        <v>45678</v>
      </c>
      <c r="K161" s="31">
        <v>45678</v>
      </c>
      <c r="L161" s="31">
        <v>45903</v>
      </c>
      <c r="M161" s="50" t="s">
        <v>329</v>
      </c>
      <c r="N161" s="33"/>
      <c r="O161" s="33"/>
    </row>
    <row r="162" spans="1:15" ht="12.75">
      <c r="A162" s="22">
        <f t="shared" si="8"/>
        <v>161</v>
      </c>
      <c r="B162" s="29" t="b">
        <f t="shared" si="7"/>
        <v>1</v>
      </c>
      <c r="C162" s="29" t="s">
        <v>458</v>
      </c>
      <c r="D162" s="30" t="s">
        <v>458</v>
      </c>
      <c r="E162" s="46" t="s">
        <v>14</v>
      </c>
      <c r="F162" s="30" t="s">
        <v>459</v>
      </c>
      <c r="G162" s="31">
        <v>45674</v>
      </c>
      <c r="H162" s="31" t="s">
        <v>460</v>
      </c>
      <c r="I162" s="32" t="b">
        <f t="shared" si="9"/>
        <v>1</v>
      </c>
      <c r="J162" s="31">
        <v>45678</v>
      </c>
      <c r="K162" s="31">
        <v>45678</v>
      </c>
      <c r="L162" s="31">
        <v>45920</v>
      </c>
      <c r="M162" s="50" t="s">
        <v>164</v>
      </c>
      <c r="N162" s="33"/>
      <c r="O162" s="33"/>
    </row>
    <row r="163" spans="1:15" ht="12.75">
      <c r="A163" s="22">
        <f t="shared" si="8"/>
        <v>162</v>
      </c>
      <c r="B163" s="29" t="b">
        <f t="shared" si="7"/>
        <v>1</v>
      </c>
      <c r="C163" s="29" t="s">
        <v>461</v>
      </c>
      <c r="D163" s="30" t="s">
        <v>461</v>
      </c>
      <c r="E163" s="46" t="s">
        <v>14</v>
      </c>
      <c r="F163" s="30" t="s">
        <v>462</v>
      </c>
      <c r="G163" s="31">
        <v>45674</v>
      </c>
      <c r="H163" s="31" t="s">
        <v>463</v>
      </c>
      <c r="I163" s="32" t="b">
        <f t="shared" si="9"/>
        <v>1</v>
      </c>
      <c r="J163" s="31">
        <v>45677</v>
      </c>
      <c r="K163" s="31">
        <v>45677</v>
      </c>
      <c r="L163" s="31">
        <v>45919</v>
      </c>
      <c r="M163" s="50" t="s">
        <v>164</v>
      </c>
      <c r="N163" s="33"/>
      <c r="O163" s="33"/>
    </row>
    <row r="164" spans="1:15" ht="12.75">
      <c r="A164" s="22">
        <f t="shared" si="8"/>
        <v>163</v>
      </c>
      <c r="B164" s="29" t="b">
        <f t="shared" si="7"/>
        <v>1</v>
      </c>
      <c r="C164" s="29" t="s">
        <v>464</v>
      </c>
      <c r="D164" s="30" t="s">
        <v>464</v>
      </c>
      <c r="E164" s="46" t="s">
        <v>14</v>
      </c>
      <c r="F164" s="30" t="s">
        <v>465</v>
      </c>
      <c r="G164" s="31">
        <v>45674</v>
      </c>
      <c r="H164" s="31" t="s">
        <v>466</v>
      </c>
      <c r="I164" s="32" t="b">
        <f t="shared" si="9"/>
        <v>1</v>
      </c>
      <c r="J164" s="31">
        <v>45677</v>
      </c>
      <c r="K164" s="31">
        <v>45677</v>
      </c>
      <c r="L164" s="31">
        <v>45919</v>
      </c>
      <c r="M164" s="50" t="s">
        <v>164</v>
      </c>
      <c r="N164" s="33"/>
      <c r="O164" s="33"/>
    </row>
    <row r="165" spans="1:15" ht="12.75">
      <c r="A165" s="22">
        <f t="shared" si="8"/>
        <v>164</v>
      </c>
      <c r="B165" s="29" t="b">
        <f t="shared" si="7"/>
        <v>1</v>
      </c>
      <c r="C165" s="29" t="s">
        <v>467</v>
      </c>
      <c r="D165" s="30" t="s">
        <v>467</v>
      </c>
      <c r="E165" s="46" t="s">
        <v>14</v>
      </c>
      <c r="F165" s="30" t="s">
        <v>468</v>
      </c>
      <c r="G165" s="31">
        <v>45674</v>
      </c>
      <c r="H165" s="31" t="s">
        <v>350</v>
      </c>
      <c r="I165" s="32" t="b">
        <f t="shared" si="9"/>
        <v>1</v>
      </c>
      <c r="J165" s="31">
        <v>45677</v>
      </c>
      <c r="K165" s="31">
        <v>45677</v>
      </c>
      <c r="L165" s="31">
        <v>45919</v>
      </c>
      <c r="M165" s="50" t="s">
        <v>164</v>
      </c>
      <c r="N165" s="33"/>
      <c r="O165" s="33"/>
    </row>
    <row r="166" spans="1:15" ht="12.75">
      <c r="A166" s="22">
        <f t="shared" si="8"/>
        <v>165</v>
      </c>
      <c r="B166" s="29" t="b">
        <f t="shared" si="7"/>
        <v>1</v>
      </c>
      <c r="C166" s="29" t="s">
        <v>469</v>
      </c>
      <c r="D166" s="30" t="s">
        <v>469</v>
      </c>
      <c r="E166" s="46" t="s">
        <v>14</v>
      </c>
      <c r="F166" s="30" t="s">
        <v>470</v>
      </c>
      <c r="G166" s="31">
        <v>45674</v>
      </c>
      <c r="H166" s="31" t="s">
        <v>471</v>
      </c>
      <c r="I166" s="32" t="b">
        <f t="shared" si="9"/>
        <v>1</v>
      </c>
      <c r="J166" s="31">
        <v>45677</v>
      </c>
      <c r="K166" s="31">
        <v>45677</v>
      </c>
      <c r="L166" s="31">
        <v>45919</v>
      </c>
      <c r="M166" s="50" t="s">
        <v>67</v>
      </c>
      <c r="N166" s="33"/>
      <c r="O166" s="33"/>
    </row>
    <row r="167" spans="1:15" ht="12.75">
      <c r="A167" s="22">
        <f t="shared" si="8"/>
        <v>166</v>
      </c>
      <c r="B167" s="29" t="b">
        <f t="shared" si="7"/>
        <v>1</v>
      </c>
      <c r="C167" s="29" t="s">
        <v>472</v>
      </c>
      <c r="D167" s="30" t="s">
        <v>472</v>
      </c>
      <c r="E167" s="46" t="s">
        <v>14</v>
      </c>
      <c r="F167" s="30" t="s">
        <v>473</v>
      </c>
      <c r="G167" s="31">
        <v>45674</v>
      </c>
      <c r="H167" s="31" t="s">
        <v>474</v>
      </c>
      <c r="I167" s="32" t="b">
        <f t="shared" si="9"/>
        <v>1</v>
      </c>
      <c r="J167" s="31">
        <v>45677</v>
      </c>
      <c r="K167" s="31">
        <v>45677</v>
      </c>
      <c r="L167" s="31">
        <v>45919</v>
      </c>
      <c r="M167" s="50" t="s">
        <v>164</v>
      </c>
      <c r="N167" s="33"/>
      <c r="O167" s="33"/>
    </row>
    <row r="168" spans="1:15" ht="12.75">
      <c r="A168" s="22">
        <f t="shared" si="8"/>
        <v>167</v>
      </c>
      <c r="B168" s="29" t="b">
        <f t="shared" si="7"/>
        <v>1</v>
      </c>
      <c r="C168" s="29" t="s">
        <v>475</v>
      </c>
      <c r="D168" s="30" t="s">
        <v>475</v>
      </c>
      <c r="E168" s="46" t="s">
        <v>14</v>
      </c>
      <c r="F168" s="30" t="s">
        <v>476</v>
      </c>
      <c r="G168" s="31">
        <v>45674</v>
      </c>
      <c r="H168" s="31" t="s">
        <v>477</v>
      </c>
      <c r="I168" s="32" t="b">
        <f t="shared" si="9"/>
        <v>1</v>
      </c>
      <c r="J168" s="31">
        <v>45679</v>
      </c>
      <c r="K168" s="31">
        <v>45679</v>
      </c>
      <c r="L168" s="31">
        <v>45921</v>
      </c>
      <c r="M168" s="50" t="s">
        <v>164</v>
      </c>
      <c r="N168" s="33"/>
      <c r="O168" s="33"/>
    </row>
    <row r="169" spans="1:15" ht="12.75">
      <c r="A169" s="22">
        <f t="shared" si="8"/>
        <v>168</v>
      </c>
      <c r="B169" s="29" t="b">
        <f t="shared" si="7"/>
        <v>1</v>
      </c>
      <c r="C169" s="29" t="s">
        <v>478</v>
      </c>
      <c r="D169" s="30" t="s">
        <v>478</v>
      </c>
      <c r="E169" s="46" t="s">
        <v>14</v>
      </c>
      <c r="F169" s="30" t="s">
        <v>479</v>
      </c>
      <c r="G169" s="31">
        <v>45674</v>
      </c>
      <c r="H169" s="31" t="s">
        <v>480</v>
      </c>
      <c r="I169" s="32" t="b">
        <f t="shared" si="9"/>
        <v>1</v>
      </c>
      <c r="J169" s="31">
        <v>45677</v>
      </c>
      <c r="K169" s="31">
        <v>45677</v>
      </c>
      <c r="L169" s="31">
        <v>45919</v>
      </c>
      <c r="M169" s="50" t="s">
        <v>164</v>
      </c>
      <c r="N169" s="33"/>
      <c r="O169" s="33"/>
    </row>
    <row r="170" spans="1:15" ht="12.75">
      <c r="A170" s="22">
        <f t="shared" si="8"/>
        <v>169</v>
      </c>
      <c r="B170" s="37" t="b">
        <f t="shared" si="7"/>
        <v>1</v>
      </c>
      <c r="C170" s="37" t="s">
        <v>481</v>
      </c>
      <c r="D170" s="38" t="s">
        <v>481</v>
      </c>
      <c r="E170" s="46" t="s">
        <v>14</v>
      </c>
      <c r="F170" s="38" t="s">
        <v>482</v>
      </c>
      <c r="G170" s="39">
        <v>45674</v>
      </c>
      <c r="H170" s="39" t="s">
        <v>483</v>
      </c>
      <c r="I170" s="40" t="b">
        <f t="shared" si="9"/>
        <v>1</v>
      </c>
      <c r="J170" s="36">
        <v>45685</v>
      </c>
      <c r="K170" s="31">
        <v>45685</v>
      </c>
      <c r="L170" s="31">
        <v>45927</v>
      </c>
      <c r="M170" s="50" t="s">
        <v>164</v>
      </c>
      <c r="N170" s="41"/>
      <c r="O170" s="41"/>
    </row>
    <row r="171" spans="1:15" ht="12.75">
      <c r="A171" s="22">
        <f t="shared" si="8"/>
        <v>170</v>
      </c>
      <c r="B171" s="29" t="b">
        <f t="shared" si="7"/>
        <v>1</v>
      </c>
      <c r="C171" s="29" t="s">
        <v>484</v>
      </c>
      <c r="D171" s="30" t="s">
        <v>484</v>
      </c>
      <c r="E171" s="46" t="s">
        <v>14</v>
      </c>
      <c r="F171" s="30" t="s">
        <v>485</v>
      </c>
      <c r="G171" s="31">
        <v>45674</v>
      </c>
      <c r="H171" s="31" t="s">
        <v>486</v>
      </c>
      <c r="I171" s="32" t="b">
        <f t="shared" si="9"/>
        <v>1</v>
      </c>
      <c r="J171" s="31">
        <v>45678</v>
      </c>
      <c r="K171" s="31">
        <v>45678</v>
      </c>
      <c r="L171" s="31">
        <v>45920</v>
      </c>
      <c r="M171" s="48" t="s">
        <v>196</v>
      </c>
      <c r="N171" s="33"/>
      <c r="O171" s="33"/>
    </row>
    <row r="172" spans="1:15" ht="12.75">
      <c r="A172" s="22">
        <f t="shared" si="8"/>
        <v>171</v>
      </c>
      <c r="B172" s="29" t="b">
        <f t="shared" si="7"/>
        <v>1</v>
      </c>
      <c r="C172" s="29" t="s">
        <v>487</v>
      </c>
      <c r="D172" s="30" t="s">
        <v>487</v>
      </c>
      <c r="E172" s="46" t="s">
        <v>14</v>
      </c>
      <c r="F172" s="30" t="s">
        <v>488</v>
      </c>
      <c r="G172" s="31">
        <v>45674</v>
      </c>
      <c r="H172" s="31" t="s">
        <v>489</v>
      </c>
      <c r="I172" s="32" t="b">
        <f t="shared" si="9"/>
        <v>1</v>
      </c>
      <c r="J172" s="31">
        <v>45678</v>
      </c>
      <c r="K172" s="31">
        <v>45678</v>
      </c>
      <c r="L172" s="31">
        <v>45981</v>
      </c>
      <c r="M172" s="50" t="s">
        <v>126</v>
      </c>
      <c r="N172" s="33"/>
      <c r="O172" s="33"/>
    </row>
    <row r="173" spans="1:15" ht="12.75">
      <c r="A173" s="22">
        <f t="shared" si="8"/>
        <v>172</v>
      </c>
      <c r="B173" s="29" t="b">
        <f t="shared" si="7"/>
        <v>1</v>
      </c>
      <c r="C173" s="29" t="s">
        <v>490</v>
      </c>
      <c r="D173" s="30" t="s">
        <v>490</v>
      </c>
      <c r="E173" s="46" t="s">
        <v>14</v>
      </c>
      <c r="F173" s="30" t="s">
        <v>491</v>
      </c>
      <c r="G173" s="31">
        <v>45674</v>
      </c>
      <c r="H173" s="31" t="s">
        <v>492</v>
      </c>
      <c r="I173" s="32" t="b">
        <f t="shared" si="9"/>
        <v>1</v>
      </c>
      <c r="J173" s="31">
        <v>45678</v>
      </c>
      <c r="K173" s="31">
        <v>45678</v>
      </c>
      <c r="L173" s="31">
        <v>45919</v>
      </c>
      <c r="M173" s="50" t="s">
        <v>430</v>
      </c>
      <c r="N173" s="33"/>
      <c r="O173" s="33"/>
    </row>
    <row r="174" spans="1:15" ht="12.75">
      <c r="A174" s="22">
        <f t="shared" si="8"/>
        <v>173</v>
      </c>
      <c r="B174" s="29" t="b">
        <f t="shared" si="7"/>
        <v>1</v>
      </c>
      <c r="C174" s="29" t="s">
        <v>493</v>
      </c>
      <c r="D174" s="30" t="s">
        <v>493</v>
      </c>
      <c r="E174" s="46" t="s">
        <v>14</v>
      </c>
      <c r="F174" s="30" t="s">
        <v>494</v>
      </c>
      <c r="G174" s="31">
        <v>45674</v>
      </c>
      <c r="H174" s="31" t="s">
        <v>495</v>
      </c>
      <c r="I174" s="32" t="b">
        <f t="shared" si="9"/>
        <v>1</v>
      </c>
      <c r="J174" s="31">
        <v>45678</v>
      </c>
      <c r="K174" s="31">
        <v>45678</v>
      </c>
      <c r="L174" s="31">
        <v>45981</v>
      </c>
      <c r="M174" s="50" t="s">
        <v>126</v>
      </c>
      <c r="N174" s="33" t="s">
        <v>496</v>
      </c>
      <c r="O174" s="33" t="s">
        <v>497</v>
      </c>
    </row>
    <row r="175" spans="1:15" ht="12.75">
      <c r="A175" s="22">
        <f t="shared" si="8"/>
        <v>174</v>
      </c>
      <c r="B175" s="29" t="b">
        <f t="shared" si="7"/>
        <v>1</v>
      </c>
      <c r="C175" s="29" t="s">
        <v>498</v>
      </c>
      <c r="D175" s="30" t="s">
        <v>498</v>
      </c>
      <c r="E175" s="46" t="s">
        <v>14</v>
      </c>
      <c r="F175" s="30" t="s">
        <v>499</v>
      </c>
      <c r="G175" s="31">
        <v>45674</v>
      </c>
      <c r="H175" s="31" t="s">
        <v>258</v>
      </c>
      <c r="I175" s="32" t="b">
        <f t="shared" si="9"/>
        <v>1</v>
      </c>
      <c r="J175" s="31">
        <v>45678</v>
      </c>
      <c r="K175" s="31">
        <v>45678</v>
      </c>
      <c r="L175" s="31">
        <v>45980</v>
      </c>
      <c r="M175" s="50" t="s">
        <v>126</v>
      </c>
      <c r="N175" s="33"/>
      <c r="O175" s="33"/>
    </row>
    <row r="176" spans="1:15" ht="12.75">
      <c r="A176" s="22">
        <f t="shared" si="8"/>
        <v>175</v>
      </c>
      <c r="B176" s="29" t="b">
        <f t="shared" ref="B176:B204" si="10">+C176=D176</f>
        <v>1</v>
      </c>
      <c r="C176" s="29" t="s">
        <v>500</v>
      </c>
      <c r="D176" s="30" t="s">
        <v>500</v>
      </c>
      <c r="E176" s="46" t="s">
        <v>14</v>
      </c>
      <c r="F176" s="30" t="s">
        <v>501</v>
      </c>
      <c r="G176" s="31">
        <v>45674</v>
      </c>
      <c r="H176" s="31" t="s">
        <v>414</v>
      </c>
      <c r="I176" s="32" t="b">
        <f t="shared" si="9"/>
        <v>1</v>
      </c>
      <c r="J176" s="31">
        <v>45678</v>
      </c>
      <c r="K176" s="31">
        <v>45678</v>
      </c>
      <c r="L176" s="31">
        <v>45980</v>
      </c>
      <c r="M176" s="50" t="s">
        <v>126</v>
      </c>
      <c r="N176" s="33"/>
      <c r="O176" s="33"/>
    </row>
    <row r="177" spans="1:15" ht="12.75">
      <c r="A177" s="22">
        <f t="shared" si="8"/>
        <v>176</v>
      </c>
      <c r="B177" s="29" t="b">
        <f t="shared" si="10"/>
        <v>1</v>
      </c>
      <c r="C177" s="29" t="s">
        <v>502</v>
      </c>
      <c r="D177" s="30" t="s">
        <v>502</v>
      </c>
      <c r="E177" s="46" t="s">
        <v>14</v>
      </c>
      <c r="F177" s="30" t="s">
        <v>503</v>
      </c>
      <c r="G177" s="31">
        <v>45674</v>
      </c>
      <c r="H177" s="31" t="s">
        <v>504</v>
      </c>
      <c r="I177" s="32" t="b">
        <f t="shared" si="9"/>
        <v>1</v>
      </c>
      <c r="J177" s="31">
        <v>45678</v>
      </c>
      <c r="K177" s="31">
        <v>45678</v>
      </c>
      <c r="L177" s="31">
        <v>45980</v>
      </c>
      <c r="M177" s="50" t="s">
        <v>126</v>
      </c>
      <c r="N177" s="33" t="s">
        <v>442</v>
      </c>
      <c r="O177" s="33"/>
    </row>
    <row r="178" spans="1:15" ht="12.75">
      <c r="A178" s="22">
        <f t="shared" si="8"/>
        <v>177</v>
      </c>
      <c r="B178" s="29" t="b">
        <f t="shared" si="10"/>
        <v>1</v>
      </c>
      <c r="C178" s="29" t="s">
        <v>505</v>
      </c>
      <c r="D178" s="30" t="s">
        <v>505</v>
      </c>
      <c r="E178" s="46" t="s">
        <v>14</v>
      </c>
      <c r="F178" s="30" t="s">
        <v>506</v>
      </c>
      <c r="G178" s="31">
        <v>45674</v>
      </c>
      <c r="H178" s="31" t="s">
        <v>414</v>
      </c>
      <c r="I178" s="32" t="b">
        <f t="shared" si="9"/>
        <v>1</v>
      </c>
      <c r="J178" s="31">
        <v>45678</v>
      </c>
      <c r="K178" s="31">
        <v>45678</v>
      </c>
      <c r="L178" s="31">
        <v>45981</v>
      </c>
      <c r="M178" s="50" t="s">
        <v>126</v>
      </c>
      <c r="N178" s="33"/>
      <c r="O178" s="33"/>
    </row>
    <row r="179" spans="1:15" ht="12.75">
      <c r="A179" s="22">
        <f t="shared" si="8"/>
        <v>178</v>
      </c>
      <c r="B179" s="29" t="b">
        <f t="shared" si="10"/>
        <v>1</v>
      </c>
      <c r="C179" s="29" t="s">
        <v>507</v>
      </c>
      <c r="D179" s="30" t="s">
        <v>507</v>
      </c>
      <c r="E179" s="46" t="s">
        <v>14</v>
      </c>
      <c r="F179" s="30" t="s">
        <v>508</v>
      </c>
      <c r="G179" s="31">
        <v>45674</v>
      </c>
      <c r="H179" s="31" t="s">
        <v>414</v>
      </c>
      <c r="I179" s="32" t="b">
        <f t="shared" si="9"/>
        <v>1</v>
      </c>
      <c r="J179" s="31">
        <v>45677</v>
      </c>
      <c r="K179" s="31">
        <v>45677</v>
      </c>
      <c r="L179" s="31">
        <v>45980</v>
      </c>
      <c r="M179" s="50" t="s">
        <v>126</v>
      </c>
      <c r="N179" s="33"/>
      <c r="O179" s="33"/>
    </row>
    <row r="180" spans="1:15" ht="12.75">
      <c r="A180" s="22">
        <f t="shared" si="8"/>
        <v>179</v>
      </c>
      <c r="B180" s="29" t="b">
        <f t="shared" si="10"/>
        <v>1</v>
      </c>
      <c r="C180" s="29" t="s">
        <v>509</v>
      </c>
      <c r="D180" s="30" t="s">
        <v>509</v>
      </c>
      <c r="E180" s="46" t="s">
        <v>14</v>
      </c>
      <c r="F180" s="30" t="s">
        <v>510</v>
      </c>
      <c r="G180" s="31">
        <v>45674</v>
      </c>
      <c r="H180" s="31" t="s">
        <v>414</v>
      </c>
      <c r="I180" s="32" t="b">
        <f t="shared" si="9"/>
        <v>1</v>
      </c>
      <c r="J180" s="31">
        <v>45678</v>
      </c>
      <c r="K180" s="31">
        <v>45678</v>
      </c>
      <c r="L180" s="31">
        <v>45981</v>
      </c>
      <c r="M180" s="50" t="s">
        <v>126</v>
      </c>
      <c r="N180" s="33"/>
      <c r="O180" s="33"/>
    </row>
    <row r="181" spans="1:15" ht="12.75">
      <c r="A181" s="22">
        <f t="shared" si="8"/>
        <v>180</v>
      </c>
      <c r="B181" s="29" t="b">
        <f t="shared" si="10"/>
        <v>1</v>
      </c>
      <c r="C181" s="29" t="s">
        <v>511</v>
      </c>
      <c r="D181" s="30" t="s">
        <v>511</v>
      </c>
      <c r="E181" s="46" t="s">
        <v>14</v>
      </c>
      <c r="F181" s="30" t="s">
        <v>512</v>
      </c>
      <c r="G181" s="31">
        <v>45674</v>
      </c>
      <c r="H181" s="31" t="s">
        <v>394</v>
      </c>
      <c r="I181" s="32" t="b">
        <f t="shared" si="9"/>
        <v>1</v>
      </c>
      <c r="J181" s="31">
        <v>45679</v>
      </c>
      <c r="K181" s="31">
        <v>45679</v>
      </c>
      <c r="L181" s="31">
        <v>45905</v>
      </c>
      <c r="M181" s="50" t="s">
        <v>388</v>
      </c>
      <c r="N181" s="33"/>
      <c r="O181" s="33"/>
    </row>
    <row r="182" spans="1:15" ht="12.75">
      <c r="A182" s="22">
        <f t="shared" si="8"/>
        <v>181</v>
      </c>
      <c r="B182" s="29" t="b">
        <f t="shared" si="10"/>
        <v>1</v>
      </c>
      <c r="C182" s="29" t="s">
        <v>513</v>
      </c>
      <c r="D182" s="30" t="s">
        <v>513</v>
      </c>
      <c r="E182" s="46" t="s">
        <v>14</v>
      </c>
      <c r="F182" s="30" t="s">
        <v>514</v>
      </c>
      <c r="G182" s="31">
        <v>45674</v>
      </c>
      <c r="H182" s="31" t="s">
        <v>515</v>
      </c>
      <c r="I182" s="32" t="b">
        <f t="shared" si="9"/>
        <v>1</v>
      </c>
      <c r="J182" s="31">
        <v>45678</v>
      </c>
      <c r="K182" s="31">
        <v>45678</v>
      </c>
      <c r="L182" s="31">
        <v>45981</v>
      </c>
      <c r="M182" s="50" t="s">
        <v>126</v>
      </c>
      <c r="N182" s="33"/>
      <c r="O182" s="33"/>
    </row>
    <row r="183" spans="1:15" ht="12.75">
      <c r="A183" s="22">
        <f t="shared" si="8"/>
        <v>182</v>
      </c>
      <c r="B183" s="29" t="b">
        <f t="shared" si="10"/>
        <v>1</v>
      </c>
      <c r="C183" s="29" t="s">
        <v>516</v>
      </c>
      <c r="D183" s="30" t="s">
        <v>516</v>
      </c>
      <c r="E183" s="46" t="s">
        <v>14</v>
      </c>
      <c r="F183" s="30" t="s">
        <v>517</v>
      </c>
      <c r="G183" s="31">
        <v>45674</v>
      </c>
      <c r="H183" s="31" t="s">
        <v>414</v>
      </c>
      <c r="I183" s="32" t="b">
        <f t="shared" si="9"/>
        <v>1</v>
      </c>
      <c r="J183" s="31">
        <v>45678</v>
      </c>
      <c r="K183" s="31">
        <v>45678</v>
      </c>
      <c r="L183" s="31">
        <v>45981</v>
      </c>
      <c r="M183" s="50" t="s">
        <v>126</v>
      </c>
      <c r="N183" s="33"/>
      <c r="O183" s="33"/>
    </row>
    <row r="184" spans="1:15" ht="12.75">
      <c r="A184" s="22">
        <f t="shared" si="8"/>
        <v>183</v>
      </c>
      <c r="B184" s="29" t="b">
        <f t="shared" si="10"/>
        <v>1</v>
      </c>
      <c r="C184" s="29" t="s">
        <v>518</v>
      </c>
      <c r="D184" s="30" t="s">
        <v>518</v>
      </c>
      <c r="E184" s="46" t="s">
        <v>14</v>
      </c>
      <c r="F184" s="30" t="s">
        <v>519</v>
      </c>
      <c r="G184" s="31">
        <v>45674</v>
      </c>
      <c r="H184" s="31" t="s">
        <v>337</v>
      </c>
      <c r="I184" s="32" t="b">
        <f t="shared" si="9"/>
        <v>1</v>
      </c>
      <c r="J184" s="31">
        <v>45678</v>
      </c>
      <c r="K184" s="31">
        <v>45678</v>
      </c>
      <c r="L184" s="31">
        <v>45920</v>
      </c>
      <c r="M184" s="50" t="s">
        <v>164</v>
      </c>
      <c r="N184" s="33"/>
      <c r="O184" s="33" t="s">
        <v>497</v>
      </c>
    </row>
    <row r="185" spans="1:15" ht="12.75">
      <c r="A185" s="22">
        <f t="shared" si="8"/>
        <v>184</v>
      </c>
      <c r="B185" s="29" t="b">
        <f t="shared" si="10"/>
        <v>1</v>
      </c>
      <c r="C185" s="29" t="s">
        <v>520</v>
      </c>
      <c r="D185" s="30" t="s">
        <v>520</v>
      </c>
      <c r="E185" s="46" t="s">
        <v>14</v>
      </c>
      <c r="F185" s="30" t="s">
        <v>521</v>
      </c>
      <c r="G185" s="31">
        <v>45674</v>
      </c>
      <c r="H185" s="31" t="s">
        <v>522</v>
      </c>
      <c r="I185" s="32" t="b">
        <f t="shared" si="9"/>
        <v>1</v>
      </c>
      <c r="J185" s="31">
        <v>45678</v>
      </c>
      <c r="K185" s="31">
        <v>45678</v>
      </c>
      <c r="L185" s="31">
        <v>45873</v>
      </c>
      <c r="M185" s="50" t="s">
        <v>388</v>
      </c>
      <c r="N185" s="33"/>
      <c r="O185" s="33"/>
    </row>
    <row r="186" spans="1:15" ht="12.75">
      <c r="A186" s="22">
        <f t="shared" si="8"/>
        <v>185</v>
      </c>
      <c r="B186" s="29" t="b">
        <f t="shared" si="10"/>
        <v>1</v>
      </c>
      <c r="C186" s="29" t="s">
        <v>523</v>
      </c>
      <c r="D186" s="30" t="s">
        <v>523</v>
      </c>
      <c r="E186" s="46" t="s">
        <v>14</v>
      </c>
      <c r="F186" s="30" t="s">
        <v>524</v>
      </c>
      <c r="G186" s="31">
        <v>45674</v>
      </c>
      <c r="H186" s="31" t="s">
        <v>457</v>
      </c>
      <c r="I186" s="32" t="b">
        <f t="shared" si="9"/>
        <v>1</v>
      </c>
      <c r="J186" s="31">
        <v>45678</v>
      </c>
      <c r="K186" s="31">
        <v>45678</v>
      </c>
      <c r="L186" s="31">
        <v>45873</v>
      </c>
      <c r="M186" s="50" t="s">
        <v>525</v>
      </c>
      <c r="N186" s="33"/>
      <c r="O186" s="33" t="s">
        <v>497</v>
      </c>
    </row>
    <row r="187" spans="1:15" ht="12.75">
      <c r="A187" s="22">
        <f t="shared" si="8"/>
        <v>186</v>
      </c>
      <c r="B187" s="29" t="b">
        <f t="shared" si="10"/>
        <v>1</v>
      </c>
      <c r="C187" s="29" t="s">
        <v>526</v>
      </c>
      <c r="D187" s="30" t="s">
        <v>526</v>
      </c>
      <c r="E187" s="46" t="s">
        <v>14</v>
      </c>
      <c r="F187" s="30" t="s">
        <v>527</v>
      </c>
      <c r="G187" s="31">
        <v>45674</v>
      </c>
      <c r="H187" s="31" t="s">
        <v>528</v>
      </c>
      <c r="I187" s="32" t="b">
        <f t="shared" si="9"/>
        <v>1</v>
      </c>
      <c r="J187" s="31">
        <v>45677</v>
      </c>
      <c r="K187" s="31">
        <v>45677</v>
      </c>
      <c r="L187" s="31">
        <v>45919</v>
      </c>
      <c r="M187" s="50" t="s">
        <v>196</v>
      </c>
      <c r="N187" s="33"/>
      <c r="O187" s="33"/>
    </row>
    <row r="188" spans="1:15" ht="12.75">
      <c r="A188" s="22">
        <f t="shared" si="8"/>
        <v>187</v>
      </c>
      <c r="B188" s="29" t="b">
        <f t="shared" si="10"/>
        <v>1</v>
      </c>
      <c r="C188" s="29" t="s">
        <v>529</v>
      </c>
      <c r="D188" s="30" t="s">
        <v>529</v>
      </c>
      <c r="E188" s="46" t="s">
        <v>14</v>
      </c>
      <c r="F188" s="30" t="s">
        <v>530</v>
      </c>
      <c r="G188" s="31">
        <v>45674</v>
      </c>
      <c r="H188" s="31" t="s">
        <v>489</v>
      </c>
      <c r="I188" s="32" t="b">
        <f t="shared" si="9"/>
        <v>1</v>
      </c>
      <c r="J188" s="31">
        <v>45678</v>
      </c>
      <c r="K188" s="31">
        <v>45678</v>
      </c>
      <c r="L188" s="31">
        <v>45981</v>
      </c>
      <c r="M188" s="50" t="s">
        <v>126</v>
      </c>
      <c r="N188" s="33"/>
      <c r="O188" s="33"/>
    </row>
    <row r="189" spans="1:15" ht="12.75">
      <c r="A189" s="22">
        <f t="shared" si="8"/>
        <v>188</v>
      </c>
      <c r="B189" s="29" t="b">
        <f t="shared" si="10"/>
        <v>1</v>
      </c>
      <c r="C189" s="29" t="s">
        <v>531</v>
      </c>
      <c r="D189" s="30" t="s">
        <v>531</v>
      </c>
      <c r="E189" s="46" t="s">
        <v>14</v>
      </c>
      <c r="F189" s="30" t="s">
        <v>532</v>
      </c>
      <c r="G189" s="31">
        <v>45677</v>
      </c>
      <c r="H189" s="31" t="s">
        <v>533</v>
      </c>
      <c r="I189" s="32" t="b">
        <f t="shared" si="9"/>
        <v>1</v>
      </c>
      <c r="J189" s="31">
        <v>45678</v>
      </c>
      <c r="K189" s="31">
        <v>45678</v>
      </c>
      <c r="L189" s="31">
        <v>45786</v>
      </c>
      <c r="M189" s="50" t="s">
        <v>388</v>
      </c>
      <c r="N189" s="33"/>
      <c r="O189" s="33" t="s">
        <v>534</v>
      </c>
    </row>
    <row r="190" spans="1:15" ht="12.75">
      <c r="A190" s="22">
        <f t="shared" si="8"/>
        <v>189</v>
      </c>
      <c r="B190" s="37" t="b">
        <f t="shared" si="10"/>
        <v>1</v>
      </c>
      <c r="C190" s="37" t="s">
        <v>535</v>
      </c>
      <c r="D190" s="38" t="s">
        <v>535</v>
      </c>
      <c r="E190" s="46" t="s">
        <v>14</v>
      </c>
      <c r="F190" s="38" t="s">
        <v>536</v>
      </c>
      <c r="G190" s="39">
        <v>45677</v>
      </c>
      <c r="H190" s="39" t="s">
        <v>537</v>
      </c>
      <c r="I190" s="40" t="b">
        <f t="shared" si="9"/>
        <v>1</v>
      </c>
      <c r="J190" s="42">
        <v>45678</v>
      </c>
      <c r="K190" s="39">
        <v>45678</v>
      </c>
      <c r="L190" s="39">
        <v>46013</v>
      </c>
      <c r="M190" s="50" t="s">
        <v>329</v>
      </c>
      <c r="N190" s="41"/>
      <c r="O190" s="41"/>
    </row>
    <row r="191" spans="1:15" ht="12.75">
      <c r="A191" s="22">
        <f t="shared" si="8"/>
        <v>190</v>
      </c>
      <c r="B191" s="29" t="b">
        <f t="shared" si="10"/>
        <v>1</v>
      </c>
      <c r="C191" s="29" t="s">
        <v>538</v>
      </c>
      <c r="D191" s="30" t="s">
        <v>538</v>
      </c>
      <c r="E191" s="46" t="s">
        <v>14</v>
      </c>
      <c r="F191" s="30" t="s">
        <v>539</v>
      </c>
      <c r="G191" s="31">
        <v>45677</v>
      </c>
      <c r="H191" s="31" t="s">
        <v>540</v>
      </c>
      <c r="I191" s="32" t="b">
        <f t="shared" si="9"/>
        <v>1</v>
      </c>
      <c r="J191" s="31">
        <v>45678</v>
      </c>
      <c r="K191" s="31">
        <v>45678</v>
      </c>
      <c r="L191" s="31">
        <v>45920</v>
      </c>
      <c r="M191" s="48" t="s">
        <v>146</v>
      </c>
      <c r="N191" s="33"/>
      <c r="O191" s="33"/>
    </row>
    <row r="192" spans="1:15" ht="12.75">
      <c r="A192" s="22">
        <f t="shared" si="8"/>
        <v>191</v>
      </c>
      <c r="B192" s="29" t="b">
        <f t="shared" si="10"/>
        <v>1</v>
      </c>
      <c r="C192" s="29" t="s">
        <v>541</v>
      </c>
      <c r="D192" s="30" t="s">
        <v>541</v>
      </c>
      <c r="E192" s="46" t="s">
        <v>14</v>
      </c>
      <c r="F192" s="30" t="s">
        <v>542</v>
      </c>
      <c r="G192" s="31">
        <v>45677</v>
      </c>
      <c r="H192" s="31" t="s">
        <v>543</v>
      </c>
      <c r="I192" s="32" t="b">
        <f t="shared" si="9"/>
        <v>1</v>
      </c>
      <c r="J192" s="31">
        <v>45679</v>
      </c>
      <c r="K192" s="31">
        <v>45679</v>
      </c>
      <c r="L192" s="31">
        <v>45982</v>
      </c>
      <c r="M192" s="50" t="s">
        <v>126</v>
      </c>
      <c r="N192" s="33"/>
      <c r="O192" s="33"/>
    </row>
    <row r="193" spans="1:15" ht="12.75">
      <c r="A193" s="22">
        <f t="shared" si="8"/>
        <v>192</v>
      </c>
      <c r="B193" s="29" t="b">
        <f t="shared" si="10"/>
        <v>1</v>
      </c>
      <c r="C193" s="29" t="s">
        <v>544</v>
      </c>
      <c r="D193" s="30" t="s">
        <v>544</v>
      </c>
      <c r="E193" s="46" t="s">
        <v>14</v>
      </c>
      <c r="F193" s="30" t="s">
        <v>545</v>
      </c>
      <c r="G193" s="31">
        <v>45677</v>
      </c>
      <c r="H193" s="31" t="s">
        <v>546</v>
      </c>
      <c r="I193" s="32" t="b">
        <f t="shared" si="9"/>
        <v>1</v>
      </c>
      <c r="J193" s="31">
        <v>45678</v>
      </c>
      <c r="K193" s="31">
        <v>45678</v>
      </c>
      <c r="L193" s="31">
        <v>45789</v>
      </c>
      <c r="M193" s="50" t="s">
        <v>547</v>
      </c>
      <c r="N193" s="33"/>
      <c r="O193" s="33"/>
    </row>
    <row r="194" spans="1:15" ht="12.75">
      <c r="A194" s="22">
        <f t="shared" si="8"/>
        <v>193</v>
      </c>
      <c r="B194" s="29" t="b">
        <f t="shared" si="10"/>
        <v>1</v>
      </c>
      <c r="C194" s="29" t="s">
        <v>548</v>
      </c>
      <c r="D194" s="30" t="s">
        <v>548</v>
      </c>
      <c r="E194" s="46" t="s">
        <v>14</v>
      </c>
      <c r="F194" s="30" t="s">
        <v>549</v>
      </c>
      <c r="G194" s="31">
        <v>45677</v>
      </c>
      <c r="H194" s="31" t="s">
        <v>550</v>
      </c>
      <c r="I194" s="32" t="b">
        <f t="shared" si="9"/>
        <v>1</v>
      </c>
      <c r="J194" s="31">
        <v>45679</v>
      </c>
      <c r="K194" s="31">
        <v>45679</v>
      </c>
      <c r="L194" s="31">
        <v>45951</v>
      </c>
      <c r="M194" s="50" t="s">
        <v>126</v>
      </c>
      <c r="N194" s="33"/>
      <c r="O194" s="33"/>
    </row>
    <row r="195" spans="1:15" ht="12.75">
      <c r="A195" s="22">
        <f t="shared" ref="A195:A258" si="11">1+A194</f>
        <v>194</v>
      </c>
      <c r="B195" s="29" t="b">
        <f t="shared" si="10"/>
        <v>1</v>
      </c>
      <c r="C195" s="29" t="s">
        <v>551</v>
      </c>
      <c r="D195" s="30" t="s">
        <v>551</v>
      </c>
      <c r="E195" s="46" t="s">
        <v>14</v>
      </c>
      <c r="F195" s="30" t="s">
        <v>552</v>
      </c>
      <c r="G195" s="31">
        <v>45677</v>
      </c>
      <c r="H195" s="31" t="s">
        <v>553</v>
      </c>
      <c r="I195" s="32" t="b">
        <f t="shared" ref="I195:I255" si="12">+K195=J195</f>
        <v>1</v>
      </c>
      <c r="J195" s="31">
        <v>45678</v>
      </c>
      <c r="K195" s="31">
        <v>45678</v>
      </c>
      <c r="L195" s="31">
        <v>46011</v>
      </c>
      <c r="M195" s="50" t="s">
        <v>164</v>
      </c>
      <c r="N195" s="33"/>
      <c r="O195" s="33"/>
    </row>
    <row r="196" spans="1:15" ht="12.75">
      <c r="A196" s="22">
        <f t="shared" si="11"/>
        <v>195</v>
      </c>
      <c r="B196" s="29" t="b">
        <f t="shared" si="10"/>
        <v>1</v>
      </c>
      <c r="C196" s="29" t="s">
        <v>554</v>
      </c>
      <c r="D196" s="30" t="s">
        <v>554</v>
      </c>
      <c r="E196" s="46" t="s">
        <v>14</v>
      </c>
      <c r="F196" s="30" t="s">
        <v>555</v>
      </c>
      <c r="G196" s="31">
        <v>45677</v>
      </c>
      <c r="H196" s="31" t="s">
        <v>556</v>
      </c>
      <c r="I196" s="32" t="b">
        <f t="shared" si="12"/>
        <v>1</v>
      </c>
      <c r="J196" s="31">
        <v>45679</v>
      </c>
      <c r="K196" s="31">
        <v>45679</v>
      </c>
      <c r="L196" s="31">
        <v>45982</v>
      </c>
      <c r="M196" s="50" t="s">
        <v>126</v>
      </c>
      <c r="N196" s="33"/>
      <c r="O196" s="33"/>
    </row>
    <row r="197" spans="1:15" ht="12.75">
      <c r="A197" s="22">
        <f t="shared" si="11"/>
        <v>196</v>
      </c>
      <c r="B197" s="29" t="b">
        <f t="shared" si="10"/>
        <v>1</v>
      </c>
      <c r="C197" s="29" t="s">
        <v>557</v>
      </c>
      <c r="D197" s="30" t="s">
        <v>557</v>
      </c>
      <c r="E197" s="46" t="s">
        <v>14</v>
      </c>
      <c r="F197" s="30" t="s">
        <v>558</v>
      </c>
      <c r="G197" s="31">
        <v>45677</v>
      </c>
      <c r="H197" s="31" t="s">
        <v>559</v>
      </c>
      <c r="I197" s="32" t="b">
        <f t="shared" si="12"/>
        <v>1</v>
      </c>
      <c r="J197" s="31">
        <v>45679</v>
      </c>
      <c r="K197" s="31">
        <v>45679</v>
      </c>
      <c r="L197" s="31">
        <v>45921</v>
      </c>
      <c r="M197" s="50" t="s">
        <v>560</v>
      </c>
      <c r="N197" s="33"/>
      <c r="O197" s="33"/>
    </row>
    <row r="198" spans="1:15" ht="12.75">
      <c r="A198" s="22">
        <f t="shared" si="11"/>
        <v>197</v>
      </c>
      <c r="B198" s="29" t="b">
        <f t="shared" si="10"/>
        <v>1</v>
      </c>
      <c r="C198" s="29" t="s">
        <v>561</v>
      </c>
      <c r="D198" s="30" t="s">
        <v>561</v>
      </c>
      <c r="E198" s="46" t="s">
        <v>14</v>
      </c>
      <c r="F198" s="30" t="s">
        <v>562</v>
      </c>
      <c r="G198" s="31">
        <v>45677</v>
      </c>
      <c r="H198" s="31" t="s">
        <v>563</v>
      </c>
      <c r="I198" s="32" t="b">
        <f t="shared" si="12"/>
        <v>1</v>
      </c>
      <c r="J198" s="31">
        <v>45678</v>
      </c>
      <c r="K198" s="31">
        <v>45678</v>
      </c>
      <c r="L198" s="31">
        <v>45889</v>
      </c>
      <c r="M198" s="50" t="s">
        <v>430</v>
      </c>
      <c r="N198" s="33"/>
      <c r="O198" s="33"/>
    </row>
    <row r="199" spans="1:15" ht="12.75">
      <c r="A199" s="22">
        <f t="shared" si="11"/>
        <v>198</v>
      </c>
      <c r="B199" s="29" t="b">
        <f t="shared" si="10"/>
        <v>1</v>
      </c>
      <c r="C199" s="29" t="s">
        <v>564</v>
      </c>
      <c r="D199" s="30" t="s">
        <v>564</v>
      </c>
      <c r="E199" s="46" t="s">
        <v>14</v>
      </c>
      <c r="F199" s="30" t="s">
        <v>565</v>
      </c>
      <c r="G199" s="31">
        <v>45677</v>
      </c>
      <c r="H199" s="31" t="s">
        <v>566</v>
      </c>
      <c r="I199" s="32" t="b">
        <f t="shared" si="12"/>
        <v>1</v>
      </c>
      <c r="J199" s="31">
        <v>45678</v>
      </c>
      <c r="K199" s="31">
        <v>45678</v>
      </c>
      <c r="L199" s="31">
        <v>45981</v>
      </c>
      <c r="M199" s="50" t="s">
        <v>126</v>
      </c>
      <c r="N199" s="33"/>
      <c r="O199" s="33"/>
    </row>
    <row r="200" spans="1:15" ht="12.75">
      <c r="A200" s="22">
        <f t="shared" si="11"/>
        <v>199</v>
      </c>
      <c r="B200" s="29" t="b">
        <f t="shared" si="10"/>
        <v>1</v>
      </c>
      <c r="C200" s="29" t="s">
        <v>567</v>
      </c>
      <c r="D200" s="30" t="s">
        <v>567</v>
      </c>
      <c r="E200" s="46" t="s">
        <v>14</v>
      </c>
      <c r="F200" s="30" t="s">
        <v>568</v>
      </c>
      <c r="G200" s="31">
        <v>45677</v>
      </c>
      <c r="H200" s="31" t="s">
        <v>569</v>
      </c>
      <c r="I200" s="32" t="b">
        <f t="shared" si="12"/>
        <v>1</v>
      </c>
      <c r="J200" s="31">
        <v>45679</v>
      </c>
      <c r="K200" s="31">
        <v>45679</v>
      </c>
      <c r="L200" s="31">
        <v>45905</v>
      </c>
      <c r="M200" s="50" t="s">
        <v>560</v>
      </c>
      <c r="N200" s="33"/>
      <c r="O200" s="33"/>
    </row>
    <row r="201" spans="1:15" ht="12.75">
      <c r="A201" s="22">
        <f t="shared" si="11"/>
        <v>200</v>
      </c>
      <c r="B201" s="29" t="b">
        <f t="shared" si="10"/>
        <v>1</v>
      </c>
      <c r="C201" s="29" t="s">
        <v>570</v>
      </c>
      <c r="D201" s="30" t="s">
        <v>570</v>
      </c>
      <c r="E201" s="46" t="s">
        <v>14</v>
      </c>
      <c r="F201" s="30" t="s">
        <v>571</v>
      </c>
      <c r="G201" s="31">
        <v>45677</v>
      </c>
      <c r="H201" s="31" t="s">
        <v>572</v>
      </c>
      <c r="I201" s="32" t="b">
        <f t="shared" si="12"/>
        <v>1</v>
      </c>
      <c r="J201" s="31">
        <v>45679</v>
      </c>
      <c r="K201" s="31">
        <v>45679</v>
      </c>
      <c r="L201" s="31">
        <v>46013</v>
      </c>
      <c r="M201" s="50" t="s">
        <v>573</v>
      </c>
      <c r="N201" s="33"/>
      <c r="O201" s="33"/>
    </row>
    <row r="202" spans="1:15" ht="12.75">
      <c r="A202" s="22">
        <f t="shared" si="11"/>
        <v>201</v>
      </c>
      <c r="B202" s="29" t="b">
        <f t="shared" si="10"/>
        <v>1</v>
      </c>
      <c r="C202" s="29" t="s">
        <v>574</v>
      </c>
      <c r="D202" s="30" t="s">
        <v>574</v>
      </c>
      <c r="E202" s="46" t="s">
        <v>14</v>
      </c>
      <c r="F202" s="30" t="s">
        <v>575</v>
      </c>
      <c r="G202" s="31">
        <v>45677</v>
      </c>
      <c r="H202" s="31" t="s">
        <v>576</v>
      </c>
      <c r="I202" s="32" t="b">
        <f t="shared" si="12"/>
        <v>1</v>
      </c>
      <c r="J202" s="31">
        <v>45679</v>
      </c>
      <c r="K202" s="31">
        <v>45679</v>
      </c>
      <c r="L202" s="31">
        <v>45921</v>
      </c>
      <c r="M202" s="50" t="s">
        <v>577</v>
      </c>
      <c r="N202" s="33"/>
      <c r="O202" s="33"/>
    </row>
    <row r="203" spans="1:15" ht="12.75">
      <c r="A203" s="22">
        <f t="shared" si="11"/>
        <v>202</v>
      </c>
      <c r="B203" s="29" t="b">
        <f t="shared" si="10"/>
        <v>1</v>
      </c>
      <c r="C203" s="29" t="s">
        <v>578</v>
      </c>
      <c r="D203" s="30" t="s">
        <v>578</v>
      </c>
      <c r="E203" s="46" t="s">
        <v>14</v>
      </c>
      <c r="F203" s="30" t="s">
        <v>579</v>
      </c>
      <c r="G203" s="31">
        <v>45677</v>
      </c>
      <c r="H203" s="31" t="s">
        <v>580</v>
      </c>
      <c r="I203" s="32" t="b">
        <f t="shared" si="12"/>
        <v>1</v>
      </c>
      <c r="J203" s="31">
        <v>45679</v>
      </c>
      <c r="K203" s="31">
        <v>45679</v>
      </c>
      <c r="L203" s="31">
        <v>46018</v>
      </c>
      <c r="M203" s="50" t="s">
        <v>581</v>
      </c>
      <c r="N203" s="33"/>
      <c r="O203" s="33"/>
    </row>
    <row r="204" spans="1:15" ht="12.75">
      <c r="A204" s="22">
        <f t="shared" si="11"/>
        <v>203</v>
      </c>
      <c r="B204" s="29" t="b">
        <f t="shared" si="10"/>
        <v>1</v>
      </c>
      <c r="C204" s="29" t="s">
        <v>582</v>
      </c>
      <c r="D204" s="30" t="s">
        <v>582</v>
      </c>
      <c r="E204" s="46" t="s">
        <v>14</v>
      </c>
      <c r="F204" s="30" t="s">
        <v>583</v>
      </c>
      <c r="G204" s="31">
        <v>45677</v>
      </c>
      <c r="H204" s="31" t="s">
        <v>584</v>
      </c>
      <c r="I204" s="32" t="b">
        <f t="shared" si="12"/>
        <v>1</v>
      </c>
      <c r="J204" s="31">
        <v>45679</v>
      </c>
      <c r="K204" s="31">
        <v>45679</v>
      </c>
      <c r="L204" s="31">
        <v>45905</v>
      </c>
      <c r="M204" s="50" t="s">
        <v>560</v>
      </c>
      <c r="N204" s="33"/>
      <c r="O204" s="33"/>
    </row>
    <row r="205" spans="1:15" ht="12.75">
      <c r="A205" s="22">
        <f t="shared" si="11"/>
        <v>204</v>
      </c>
      <c r="B205" s="29" t="b">
        <f t="shared" ref="B205:B262" si="13">+C205=D205</f>
        <v>1</v>
      </c>
      <c r="C205" s="29" t="s">
        <v>585</v>
      </c>
      <c r="D205" s="30" t="s">
        <v>585</v>
      </c>
      <c r="E205" s="46" t="s">
        <v>14</v>
      </c>
      <c r="F205" s="30" t="s">
        <v>586</v>
      </c>
      <c r="G205" s="31">
        <v>45677</v>
      </c>
      <c r="H205" s="31" t="s">
        <v>587</v>
      </c>
      <c r="I205" s="32" t="b">
        <f t="shared" si="12"/>
        <v>1</v>
      </c>
      <c r="J205" s="31">
        <v>45679</v>
      </c>
      <c r="K205" s="31">
        <v>45679</v>
      </c>
      <c r="L205" s="31">
        <v>45817</v>
      </c>
      <c r="M205" s="50" t="s">
        <v>560</v>
      </c>
      <c r="N205" s="33"/>
      <c r="O205" s="33"/>
    </row>
    <row r="206" spans="1:15" ht="12.75">
      <c r="A206" s="22">
        <f t="shared" si="11"/>
        <v>205</v>
      </c>
      <c r="B206" s="29" t="b">
        <f t="shared" si="13"/>
        <v>1</v>
      </c>
      <c r="C206" s="29" t="s">
        <v>588</v>
      </c>
      <c r="D206" s="30" t="s">
        <v>588</v>
      </c>
      <c r="E206" s="46" t="s">
        <v>14</v>
      </c>
      <c r="F206" s="30" t="s">
        <v>589</v>
      </c>
      <c r="G206" s="31">
        <v>45677</v>
      </c>
      <c r="H206" s="31" t="s">
        <v>590</v>
      </c>
      <c r="I206" s="32" t="b">
        <f t="shared" si="12"/>
        <v>1</v>
      </c>
      <c r="J206" s="31">
        <v>45679</v>
      </c>
      <c r="K206" s="31">
        <v>45679</v>
      </c>
      <c r="L206" s="31">
        <v>45921</v>
      </c>
      <c r="M206" s="50" t="s">
        <v>560</v>
      </c>
      <c r="N206" s="33"/>
      <c r="O206" s="33"/>
    </row>
    <row r="207" spans="1:15" ht="12.75">
      <c r="A207" s="22">
        <f t="shared" si="11"/>
        <v>206</v>
      </c>
      <c r="B207" s="29" t="b">
        <f t="shared" si="13"/>
        <v>1</v>
      </c>
      <c r="C207" s="29" t="s">
        <v>591</v>
      </c>
      <c r="D207" s="30" t="s">
        <v>591</v>
      </c>
      <c r="E207" s="46" t="s">
        <v>14</v>
      </c>
      <c r="F207" s="30" t="s">
        <v>592</v>
      </c>
      <c r="G207" s="31">
        <v>45678</v>
      </c>
      <c r="H207" s="31" t="s">
        <v>593</v>
      </c>
      <c r="I207" s="32" t="b">
        <f t="shared" si="12"/>
        <v>1</v>
      </c>
      <c r="J207" s="31">
        <v>45679</v>
      </c>
      <c r="K207" s="31">
        <v>45679</v>
      </c>
      <c r="L207" s="31">
        <v>46012</v>
      </c>
      <c r="M207" s="50" t="s">
        <v>594</v>
      </c>
      <c r="N207" s="33"/>
      <c r="O207" s="33"/>
    </row>
    <row r="208" spans="1:15" ht="12.75">
      <c r="A208" s="22">
        <f t="shared" si="11"/>
        <v>207</v>
      </c>
      <c r="B208" s="29" t="b">
        <f t="shared" si="13"/>
        <v>1</v>
      </c>
      <c r="C208" s="29" t="s">
        <v>595</v>
      </c>
      <c r="D208" s="30" t="s">
        <v>595</v>
      </c>
      <c r="E208" s="46" t="s">
        <v>14</v>
      </c>
      <c r="F208" s="30" t="s">
        <v>596</v>
      </c>
      <c r="G208" s="31">
        <v>45678</v>
      </c>
      <c r="H208" s="31" t="s">
        <v>593</v>
      </c>
      <c r="I208" s="32" t="b">
        <f t="shared" si="12"/>
        <v>1</v>
      </c>
      <c r="J208" s="31">
        <v>45679</v>
      </c>
      <c r="K208" s="31">
        <v>45679</v>
      </c>
      <c r="L208" s="31">
        <v>46012</v>
      </c>
      <c r="M208" s="50" t="s">
        <v>594</v>
      </c>
      <c r="N208" s="33"/>
      <c r="O208" s="33"/>
    </row>
    <row r="209" spans="1:15" ht="12.75">
      <c r="A209" s="22">
        <f t="shared" si="11"/>
        <v>208</v>
      </c>
      <c r="B209" s="29" t="b">
        <f t="shared" si="13"/>
        <v>1</v>
      </c>
      <c r="C209" s="29" t="s">
        <v>597</v>
      </c>
      <c r="D209" s="30" t="s">
        <v>597</v>
      </c>
      <c r="E209" s="46" t="s">
        <v>14</v>
      </c>
      <c r="F209" s="30" t="s">
        <v>598</v>
      </c>
      <c r="G209" s="31">
        <v>45678</v>
      </c>
      <c r="H209" s="31" t="s">
        <v>599</v>
      </c>
      <c r="I209" s="32" t="b">
        <f t="shared" si="12"/>
        <v>1</v>
      </c>
      <c r="J209" s="31">
        <v>45679</v>
      </c>
      <c r="K209" s="31">
        <v>45679</v>
      </c>
      <c r="L209" s="31">
        <v>45829</v>
      </c>
      <c r="M209" s="50" t="s">
        <v>594</v>
      </c>
      <c r="N209" s="33"/>
      <c r="O209" s="33"/>
    </row>
    <row r="210" spans="1:15" ht="12.75">
      <c r="A210" s="22">
        <f t="shared" si="11"/>
        <v>209</v>
      </c>
      <c r="B210" s="29" t="b">
        <f t="shared" si="13"/>
        <v>1</v>
      </c>
      <c r="C210" s="29" t="s">
        <v>600</v>
      </c>
      <c r="D210" s="30" t="s">
        <v>600</v>
      </c>
      <c r="E210" s="46" t="s">
        <v>14</v>
      </c>
      <c r="F210" s="30" t="s">
        <v>601</v>
      </c>
      <c r="G210" s="31">
        <v>45678</v>
      </c>
      <c r="H210" s="31" t="s">
        <v>602</v>
      </c>
      <c r="I210" s="32" t="b">
        <f t="shared" si="12"/>
        <v>1</v>
      </c>
      <c r="J210" s="31">
        <v>45679</v>
      </c>
      <c r="K210" s="31">
        <v>45679</v>
      </c>
      <c r="L210" s="31">
        <v>45951</v>
      </c>
      <c r="M210" s="50" t="s">
        <v>126</v>
      </c>
      <c r="N210" s="33"/>
      <c r="O210" s="33"/>
    </row>
    <row r="211" spans="1:15" ht="12.75">
      <c r="A211" s="22">
        <f t="shared" si="11"/>
        <v>210</v>
      </c>
      <c r="B211" s="29" t="b">
        <f t="shared" si="13"/>
        <v>1</v>
      </c>
      <c r="C211" s="29" t="s">
        <v>603</v>
      </c>
      <c r="D211" s="30" t="s">
        <v>603</v>
      </c>
      <c r="E211" s="46" t="s">
        <v>14</v>
      </c>
      <c r="F211" s="30" t="s">
        <v>604</v>
      </c>
      <c r="G211" s="31">
        <v>45678</v>
      </c>
      <c r="H211" s="31" t="s">
        <v>605</v>
      </c>
      <c r="I211" s="32" t="b">
        <f t="shared" si="12"/>
        <v>1</v>
      </c>
      <c r="J211" s="31">
        <v>45679</v>
      </c>
      <c r="K211" s="31">
        <v>45679</v>
      </c>
      <c r="L211" s="31">
        <v>45829</v>
      </c>
      <c r="M211" s="50" t="s">
        <v>594</v>
      </c>
      <c r="N211" s="33"/>
      <c r="O211" s="33"/>
    </row>
    <row r="212" spans="1:15" ht="12.75">
      <c r="A212" s="22">
        <f t="shared" si="11"/>
        <v>211</v>
      </c>
      <c r="B212" s="29" t="b">
        <f t="shared" si="13"/>
        <v>1</v>
      </c>
      <c r="C212" s="29" t="s">
        <v>606</v>
      </c>
      <c r="D212" s="30" t="s">
        <v>606</v>
      </c>
      <c r="E212" s="46" t="s">
        <v>14</v>
      </c>
      <c r="F212" s="30" t="s">
        <v>607</v>
      </c>
      <c r="G212" s="31">
        <v>45678</v>
      </c>
      <c r="H212" s="31" t="s">
        <v>608</v>
      </c>
      <c r="I212" s="32" t="b">
        <f t="shared" si="12"/>
        <v>1</v>
      </c>
      <c r="J212" s="31">
        <v>45679</v>
      </c>
      <c r="K212" s="31">
        <v>45679</v>
      </c>
      <c r="L212" s="31">
        <v>45951</v>
      </c>
      <c r="M212" s="50" t="s">
        <v>126</v>
      </c>
      <c r="N212" s="33"/>
      <c r="O212" s="33"/>
    </row>
    <row r="213" spans="1:15" ht="12.75">
      <c r="A213" s="22">
        <f t="shared" si="11"/>
        <v>212</v>
      </c>
      <c r="B213" s="29" t="b">
        <f t="shared" si="13"/>
        <v>1</v>
      </c>
      <c r="C213" s="29" t="s">
        <v>609</v>
      </c>
      <c r="D213" s="30" t="s">
        <v>609</v>
      </c>
      <c r="E213" s="46" t="s">
        <v>14</v>
      </c>
      <c r="F213" s="30" t="s">
        <v>610</v>
      </c>
      <c r="G213" s="31">
        <v>45678</v>
      </c>
      <c r="H213" s="31" t="s">
        <v>611</v>
      </c>
      <c r="I213" s="32" t="b">
        <f t="shared" si="12"/>
        <v>1</v>
      </c>
      <c r="J213" s="31">
        <v>45679</v>
      </c>
      <c r="K213" s="31">
        <v>45679</v>
      </c>
      <c r="L213" s="31">
        <v>45982</v>
      </c>
      <c r="M213" s="50" t="s">
        <v>126</v>
      </c>
      <c r="N213" s="33"/>
      <c r="O213" s="33"/>
    </row>
    <row r="214" spans="1:15" ht="12.75">
      <c r="A214" s="22">
        <f t="shared" si="11"/>
        <v>213</v>
      </c>
      <c r="B214" s="29" t="b">
        <f t="shared" si="13"/>
        <v>1</v>
      </c>
      <c r="C214" s="29" t="s">
        <v>612</v>
      </c>
      <c r="D214" s="30" t="s">
        <v>612</v>
      </c>
      <c r="E214" s="46" t="s">
        <v>14</v>
      </c>
      <c r="F214" s="30" t="s">
        <v>613</v>
      </c>
      <c r="G214" s="31">
        <v>45678</v>
      </c>
      <c r="H214" s="31" t="s">
        <v>605</v>
      </c>
      <c r="I214" s="32" t="b">
        <f t="shared" si="12"/>
        <v>1</v>
      </c>
      <c r="J214" s="31">
        <v>45679</v>
      </c>
      <c r="K214" s="31">
        <v>45679</v>
      </c>
      <c r="L214" s="31">
        <v>45829</v>
      </c>
      <c r="M214" s="50" t="s">
        <v>594</v>
      </c>
      <c r="N214" s="33"/>
      <c r="O214" s="33"/>
    </row>
    <row r="215" spans="1:15" ht="12.75">
      <c r="A215" s="22">
        <f t="shared" si="11"/>
        <v>214</v>
      </c>
      <c r="B215" s="37" t="b">
        <f t="shared" si="13"/>
        <v>1</v>
      </c>
      <c r="C215" s="37" t="s">
        <v>614</v>
      </c>
      <c r="D215" s="38" t="s">
        <v>614</v>
      </c>
      <c r="E215" s="46" t="s">
        <v>14</v>
      </c>
      <c r="F215" s="38" t="s">
        <v>615</v>
      </c>
      <c r="G215" s="39">
        <v>45678</v>
      </c>
      <c r="H215" s="39" t="s">
        <v>616</v>
      </c>
      <c r="I215" s="40" t="b">
        <f t="shared" si="12"/>
        <v>1</v>
      </c>
      <c r="J215" s="39">
        <v>45685</v>
      </c>
      <c r="K215" s="39">
        <v>45685</v>
      </c>
      <c r="L215" s="39">
        <v>45951</v>
      </c>
      <c r="M215" s="52" t="s">
        <v>525</v>
      </c>
      <c r="N215" s="41"/>
      <c r="O215" s="41"/>
    </row>
    <row r="216" spans="1:15" ht="12.75">
      <c r="A216" s="22">
        <f t="shared" si="11"/>
        <v>215</v>
      </c>
      <c r="B216" s="29" t="b">
        <f t="shared" si="13"/>
        <v>1</v>
      </c>
      <c r="C216" s="29" t="s">
        <v>617</v>
      </c>
      <c r="D216" s="30" t="s">
        <v>617</v>
      </c>
      <c r="E216" s="46" t="s">
        <v>14</v>
      </c>
      <c r="F216" s="30" t="s">
        <v>618</v>
      </c>
      <c r="G216" s="31">
        <v>45678</v>
      </c>
      <c r="H216" s="31" t="s">
        <v>619</v>
      </c>
      <c r="I216" s="32" t="b">
        <f t="shared" si="12"/>
        <v>1</v>
      </c>
      <c r="J216" s="31">
        <v>45679</v>
      </c>
      <c r="K216" s="31">
        <v>45679</v>
      </c>
      <c r="L216" s="31">
        <v>45829</v>
      </c>
      <c r="M216" s="48" t="s">
        <v>594</v>
      </c>
      <c r="N216" s="33"/>
      <c r="O216" s="33"/>
    </row>
    <row r="217" spans="1:15" ht="12.75">
      <c r="A217" s="22">
        <f t="shared" si="11"/>
        <v>216</v>
      </c>
      <c r="B217" s="29" t="b">
        <f t="shared" si="13"/>
        <v>1</v>
      </c>
      <c r="C217" s="29" t="s">
        <v>620</v>
      </c>
      <c r="D217" s="30" t="s">
        <v>620</v>
      </c>
      <c r="E217" s="46" t="s">
        <v>14</v>
      </c>
      <c r="F217" s="30" t="s">
        <v>621</v>
      </c>
      <c r="G217" s="31">
        <v>45678</v>
      </c>
      <c r="H217" s="31" t="s">
        <v>622</v>
      </c>
      <c r="I217" s="32" t="b">
        <f t="shared" si="12"/>
        <v>1</v>
      </c>
      <c r="J217" s="31">
        <v>45679</v>
      </c>
      <c r="K217" s="31">
        <v>45679</v>
      </c>
      <c r="L217" s="31">
        <v>45921</v>
      </c>
      <c r="M217" s="50" t="s">
        <v>164</v>
      </c>
      <c r="N217" s="33"/>
      <c r="O217" s="33"/>
    </row>
    <row r="218" spans="1:15" ht="12.75">
      <c r="A218" s="22">
        <f t="shared" si="11"/>
        <v>217</v>
      </c>
      <c r="B218" s="37" t="b">
        <f t="shared" si="13"/>
        <v>1</v>
      </c>
      <c r="C218" s="37" t="s">
        <v>623</v>
      </c>
      <c r="D218" s="38" t="s">
        <v>623</v>
      </c>
      <c r="E218" s="46" t="s">
        <v>14</v>
      </c>
      <c r="F218" s="38" t="s">
        <v>624</v>
      </c>
      <c r="G218" s="39">
        <v>45678</v>
      </c>
      <c r="H218" s="39" t="s">
        <v>593</v>
      </c>
      <c r="I218" s="40" t="b">
        <f>+K218=J218</f>
        <v>1</v>
      </c>
      <c r="J218" s="42">
        <v>45680</v>
      </c>
      <c r="K218" s="39">
        <v>45680</v>
      </c>
      <c r="L218" s="39">
        <v>46012</v>
      </c>
      <c r="M218" s="55" t="s">
        <v>594</v>
      </c>
      <c r="N218" s="41"/>
      <c r="O218" s="56"/>
    </row>
    <row r="219" spans="1:15" ht="12.75">
      <c r="A219" s="22">
        <f t="shared" si="11"/>
        <v>218</v>
      </c>
      <c r="B219" s="43" t="b">
        <f t="shared" si="13"/>
        <v>1</v>
      </c>
      <c r="C219" s="43" t="s">
        <v>625</v>
      </c>
      <c r="D219" s="38" t="s">
        <v>625</v>
      </c>
      <c r="E219" s="46" t="s">
        <v>14</v>
      </c>
      <c r="F219" s="38" t="s">
        <v>626</v>
      </c>
      <c r="G219" s="39">
        <v>45678</v>
      </c>
      <c r="H219" s="39" t="s">
        <v>627</v>
      </c>
      <c r="I219" s="40" t="b">
        <f t="shared" si="12"/>
        <v>1</v>
      </c>
      <c r="J219" s="31">
        <v>45679</v>
      </c>
      <c r="K219" s="31">
        <v>45679</v>
      </c>
      <c r="L219" s="31">
        <v>45975</v>
      </c>
      <c r="M219" s="55" t="s">
        <v>581</v>
      </c>
      <c r="N219" s="41"/>
      <c r="O219" s="41"/>
    </row>
    <row r="220" spans="1:15" ht="12.75">
      <c r="A220" s="22">
        <f t="shared" si="11"/>
        <v>219</v>
      </c>
      <c r="B220" s="29" t="b">
        <f t="shared" si="13"/>
        <v>1</v>
      </c>
      <c r="C220" s="29" t="s">
        <v>628</v>
      </c>
      <c r="D220" s="30" t="s">
        <v>628</v>
      </c>
      <c r="E220" s="46" t="s">
        <v>14</v>
      </c>
      <c r="F220" s="30" t="s">
        <v>629</v>
      </c>
      <c r="G220" s="31">
        <v>45678</v>
      </c>
      <c r="H220" s="31" t="s">
        <v>630</v>
      </c>
      <c r="I220" s="32" t="b">
        <f t="shared" si="12"/>
        <v>1</v>
      </c>
      <c r="J220" s="31">
        <v>45679</v>
      </c>
      <c r="K220" s="31">
        <v>45679</v>
      </c>
      <c r="L220" s="31">
        <v>46012</v>
      </c>
      <c r="M220" s="48" t="s">
        <v>126</v>
      </c>
      <c r="N220" s="33"/>
      <c r="O220" s="33"/>
    </row>
    <row r="221" spans="1:15" ht="12.75">
      <c r="A221" s="22">
        <f t="shared" si="11"/>
        <v>220</v>
      </c>
      <c r="B221" s="43" t="b">
        <f t="shared" si="13"/>
        <v>1</v>
      </c>
      <c r="C221" s="43" t="s">
        <v>631</v>
      </c>
      <c r="D221" s="38" t="s">
        <v>631</v>
      </c>
      <c r="E221" s="46" t="s">
        <v>14</v>
      </c>
      <c r="F221" s="38" t="s">
        <v>632</v>
      </c>
      <c r="G221" s="39">
        <v>45678</v>
      </c>
      <c r="H221" s="39" t="s">
        <v>633</v>
      </c>
      <c r="I221" s="40" t="b">
        <f t="shared" si="12"/>
        <v>1</v>
      </c>
      <c r="J221" s="42">
        <v>45684</v>
      </c>
      <c r="K221" s="39">
        <v>45684</v>
      </c>
      <c r="L221" s="39">
        <v>46017</v>
      </c>
      <c r="M221" s="50" t="s">
        <v>581</v>
      </c>
      <c r="N221" s="41"/>
      <c r="O221" s="41"/>
    </row>
    <row r="222" spans="1:15" ht="12.75">
      <c r="A222" s="22">
        <f t="shared" si="11"/>
        <v>221</v>
      </c>
      <c r="B222" s="29" t="b">
        <f t="shared" si="13"/>
        <v>1</v>
      </c>
      <c r="C222" s="29" t="s">
        <v>634</v>
      </c>
      <c r="D222" s="30" t="s">
        <v>634</v>
      </c>
      <c r="E222" s="46" t="s">
        <v>14</v>
      </c>
      <c r="F222" s="30" t="s">
        <v>635</v>
      </c>
      <c r="G222" s="31">
        <v>45678</v>
      </c>
      <c r="H222" s="31" t="s">
        <v>619</v>
      </c>
      <c r="I222" s="32" t="b">
        <f t="shared" si="12"/>
        <v>1</v>
      </c>
      <c r="J222" s="31">
        <v>45679</v>
      </c>
      <c r="K222" s="31">
        <v>45679</v>
      </c>
      <c r="L222" s="31">
        <v>45829</v>
      </c>
      <c r="M222" s="48" t="s">
        <v>594</v>
      </c>
      <c r="N222" s="33"/>
      <c r="O222" s="33"/>
    </row>
    <row r="223" spans="1:15" ht="12.75">
      <c r="A223" s="22">
        <f t="shared" si="11"/>
        <v>222</v>
      </c>
      <c r="B223" s="29" t="b">
        <f t="shared" si="13"/>
        <v>1</v>
      </c>
      <c r="C223" s="29" t="s">
        <v>636</v>
      </c>
      <c r="D223" s="30" t="s">
        <v>636</v>
      </c>
      <c r="E223" s="46" t="s">
        <v>14</v>
      </c>
      <c r="F223" s="30" t="s">
        <v>637</v>
      </c>
      <c r="G223" s="31">
        <v>45678</v>
      </c>
      <c r="H223" s="31" t="s">
        <v>619</v>
      </c>
      <c r="I223" s="32" t="b">
        <f t="shared" si="12"/>
        <v>1</v>
      </c>
      <c r="J223" s="31">
        <v>45679</v>
      </c>
      <c r="K223" s="31">
        <v>45679</v>
      </c>
      <c r="L223" s="31">
        <v>45829</v>
      </c>
      <c r="M223" s="50" t="s">
        <v>594</v>
      </c>
      <c r="N223" s="33"/>
      <c r="O223" s="33"/>
    </row>
    <row r="224" spans="1:15" ht="12.75">
      <c r="A224" s="22">
        <f t="shared" si="11"/>
        <v>223</v>
      </c>
      <c r="B224" s="43" t="b">
        <f t="shared" si="13"/>
        <v>1</v>
      </c>
      <c r="C224" s="43" t="s">
        <v>638</v>
      </c>
      <c r="D224" s="38" t="s">
        <v>638</v>
      </c>
      <c r="E224" s="46" t="s">
        <v>14</v>
      </c>
      <c r="F224" s="38" t="s">
        <v>639</v>
      </c>
      <c r="G224" s="39">
        <v>45678</v>
      </c>
      <c r="H224" s="39" t="s">
        <v>640</v>
      </c>
      <c r="I224" s="40" t="b">
        <f t="shared" si="12"/>
        <v>1</v>
      </c>
      <c r="J224" s="31">
        <v>45679</v>
      </c>
      <c r="K224" s="31">
        <v>45679</v>
      </c>
      <c r="L224" s="31">
        <v>45921</v>
      </c>
      <c r="M224" s="50" t="s">
        <v>577</v>
      </c>
      <c r="N224" s="41"/>
      <c r="O224" s="41"/>
    </row>
    <row r="225" spans="1:15" ht="12.75">
      <c r="A225" s="22">
        <f t="shared" si="11"/>
        <v>224</v>
      </c>
      <c r="B225" s="43" t="b">
        <f t="shared" si="13"/>
        <v>1</v>
      </c>
      <c r="C225" s="43" t="s">
        <v>641</v>
      </c>
      <c r="D225" s="38" t="s">
        <v>641</v>
      </c>
      <c r="E225" s="46" t="s">
        <v>14</v>
      </c>
      <c r="F225" s="38" t="s">
        <v>642</v>
      </c>
      <c r="G225" s="39">
        <v>45678</v>
      </c>
      <c r="H225" s="39" t="s">
        <v>643</v>
      </c>
      <c r="I225" s="40" t="b">
        <f t="shared" si="12"/>
        <v>1</v>
      </c>
      <c r="J225" s="42">
        <v>45688</v>
      </c>
      <c r="K225" s="39">
        <v>45688</v>
      </c>
      <c r="L225" s="39">
        <v>46006</v>
      </c>
      <c r="M225" s="48" t="s">
        <v>547</v>
      </c>
      <c r="N225" s="41"/>
      <c r="O225" s="41"/>
    </row>
    <row r="226" spans="1:15" ht="12.75">
      <c r="A226" s="22">
        <f t="shared" si="11"/>
        <v>225</v>
      </c>
      <c r="B226" s="29" t="b">
        <f t="shared" si="13"/>
        <v>1</v>
      </c>
      <c r="C226" s="29" t="s">
        <v>644</v>
      </c>
      <c r="D226" s="30" t="s">
        <v>644</v>
      </c>
      <c r="E226" s="46" t="s">
        <v>14</v>
      </c>
      <c r="F226" s="30" t="s">
        <v>645</v>
      </c>
      <c r="G226" s="31">
        <v>45678</v>
      </c>
      <c r="H226" s="31" t="s">
        <v>528</v>
      </c>
      <c r="I226" s="32" t="b">
        <f t="shared" si="12"/>
        <v>1</v>
      </c>
      <c r="J226" s="31">
        <v>45679</v>
      </c>
      <c r="K226" s="31">
        <v>45679</v>
      </c>
      <c r="L226" s="31">
        <v>45921</v>
      </c>
      <c r="M226" s="48" t="s">
        <v>196</v>
      </c>
      <c r="N226" s="33"/>
      <c r="O226" s="33"/>
    </row>
    <row r="227" spans="1:15" ht="12.75">
      <c r="A227" s="22">
        <f t="shared" si="11"/>
        <v>226</v>
      </c>
      <c r="B227" s="29" t="b">
        <f t="shared" si="13"/>
        <v>1</v>
      </c>
      <c r="C227" s="29" t="s">
        <v>646</v>
      </c>
      <c r="D227" s="30" t="s">
        <v>646</v>
      </c>
      <c r="E227" s="46" t="s">
        <v>14</v>
      </c>
      <c r="F227" s="30" t="s">
        <v>647</v>
      </c>
      <c r="G227" s="31">
        <v>45678</v>
      </c>
      <c r="H227" s="31" t="s">
        <v>643</v>
      </c>
      <c r="I227" s="32" t="b">
        <f t="shared" si="12"/>
        <v>1</v>
      </c>
      <c r="J227" s="31">
        <v>45679</v>
      </c>
      <c r="K227" s="31">
        <v>45679</v>
      </c>
      <c r="L227" s="31">
        <v>45997</v>
      </c>
      <c r="M227" s="48" t="s">
        <v>547</v>
      </c>
      <c r="N227" s="33"/>
      <c r="O227" s="33"/>
    </row>
    <row r="228" spans="1:15" ht="12.75">
      <c r="A228" s="22">
        <f t="shared" si="11"/>
        <v>227</v>
      </c>
      <c r="B228" s="29" t="b">
        <f t="shared" si="13"/>
        <v>1</v>
      </c>
      <c r="C228" s="29" t="s">
        <v>648</v>
      </c>
      <c r="D228" s="30" t="s">
        <v>648</v>
      </c>
      <c r="E228" s="46" t="s">
        <v>14</v>
      </c>
      <c r="F228" s="30" t="s">
        <v>649</v>
      </c>
      <c r="G228" s="31">
        <v>45678</v>
      </c>
      <c r="H228" s="31" t="s">
        <v>643</v>
      </c>
      <c r="I228" s="32" t="b">
        <f t="shared" si="12"/>
        <v>1</v>
      </c>
      <c r="J228" s="31">
        <v>45679</v>
      </c>
      <c r="K228" s="31">
        <v>45679</v>
      </c>
      <c r="L228" s="31">
        <v>45997</v>
      </c>
      <c r="M228" s="50" t="s">
        <v>547</v>
      </c>
      <c r="N228" s="33"/>
      <c r="O228" s="33"/>
    </row>
    <row r="229" spans="1:15" ht="12.75">
      <c r="A229" s="22">
        <f t="shared" si="11"/>
        <v>228</v>
      </c>
      <c r="B229" s="29" t="b">
        <f t="shared" si="13"/>
        <v>1</v>
      </c>
      <c r="C229" s="29" t="s">
        <v>650</v>
      </c>
      <c r="D229" s="30" t="s">
        <v>650</v>
      </c>
      <c r="E229" s="46" t="s">
        <v>14</v>
      </c>
      <c r="F229" s="30" t="s">
        <v>651</v>
      </c>
      <c r="G229" s="31">
        <v>45678</v>
      </c>
      <c r="H229" s="31" t="s">
        <v>652</v>
      </c>
      <c r="I229" s="32" t="b">
        <f t="shared" si="12"/>
        <v>1</v>
      </c>
      <c r="J229" s="31">
        <v>45679</v>
      </c>
      <c r="K229" s="31">
        <v>45679</v>
      </c>
      <c r="L229" s="31">
        <v>45921</v>
      </c>
      <c r="M229" s="50" t="s">
        <v>577</v>
      </c>
      <c r="N229" s="33"/>
      <c r="O229" s="33"/>
    </row>
    <row r="230" spans="1:15" ht="12.75">
      <c r="A230" s="22">
        <f t="shared" si="11"/>
        <v>229</v>
      </c>
      <c r="B230" s="29" t="b">
        <f t="shared" si="13"/>
        <v>1</v>
      </c>
      <c r="C230" s="29" t="s">
        <v>653</v>
      </c>
      <c r="D230" s="30" t="s">
        <v>653</v>
      </c>
      <c r="E230" s="46" t="s">
        <v>14</v>
      </c>
      <c r="F230" s="30" t="s">
        <v>654</v>
      </c>
      <c r="G230" s="31">
        <v>45678</v>
      </c>
      <c r="H230" s="31" t="s">
        <v>643</v>
      </c>
      <c r="I230" s="32" t="b">
        <f t="shared" si="12"/>
        <v>1</v>
      </c>
      <c r="J230" s="31">
        <v>45679</v>
      </c>
      <c r="K230" s="31">
        <v>45679</v>
      </c>
      <c r="L230" s="31">
        <v>45997</v>
      </c>
      <c r="M230" s="50" t="s">
        <v>547</v>
      </c>
      <c r="N230" s="33"/>
      <c r="O230" s="33"/>
    </row>
    <row r="231" spans="1:15" ht="17.25" customHeight="1">
      <c r="A231" s="22">
        <f t="shared" si="11"/>
        <v>230</v>
      </c>
      <c r="B231" s="29" t="b">
        <f t="shared" si="13"/>
        <v>1</v>
      </c>
      <c r="C231" s="29" t="s">
        <v>655</v>
      </c>
      <c r="D231" s="30" t="s">
        <v>655</v>
      </c>
      <c r="E231" s="46" t="s">
        <v>14</v>
      </c>
      <c r="F231" s="30" t="s">
        <v>656</v>
      </c>
      <c r="G231" s="31">
        <v>45678</v>
      </c>
      <c r="H231" s="31" t="s">
        <v>657</v>
      </c>
      <c r="I231" s="32" t="b">
        <f t="shared" si="12"/>
        <v>1</v>
      </c>
      <c r="J231" s="31">
        <v>45680</v>
      </c>
      <c r="K231" s="31">
        <v>45680</v>
      </c>
      <c r="L231" s="31">
        <v>45860</v>
      </c>
      <c r="M231" s="51" t="s">
        <v>658</v>
      </c>
      <c r="N231" s="33" t="s">
        <v>659</v>
      </c>
      <c r="O231" s="33"/>
    </row>
    <row r="232" spans="1:15" ht="12.75">
      <c r="A232" s="22">
        <f t="shared" si="11"/>
        <v>231</v>
      </c>
      <c r="B232" s="43" t="b">
        <f t="shared" si="13"/>
        <v>1</v>
      </c>
      <c r="C232" s="43" t="s">
        <v>660</v>
      </c>
      <c r="D232" s="38" t="s">
        <v>660</v>
      </c>
      <c r="E232" s="46" t="s">
        <v>14</v>
      </c>
      <c r="F232" s="38" t="s">
        <v>661</v>
      </c>
      <c r="G232" s="39">
        <v>45678</v>
      </c>
      <c r="H232" s="39" t="s">
        <v>662</v>
      </c>
      <c r="I232" s="40" t="b">
        <f t="shared" si="12"/>
        <v>1</v>
      </c>
      <c r="J232" s="39">
        <v>45680</v>
      </c>
      <c r="K232" s="39">
        <v>45680</v>
      </c>
      <c r="L232" s="31">
        <v>45922</v>
      </c>
      <c r="M232" s="52" t="s">
        <v>164</v>
      </c>
      <c r="N232" s="41"/>
      <c r="O232" s="41"/>
    </row>
    <row r="233" spans="1:15" ht="12.75">
      <c r="A233" s="22">
        <f t="shared" si="11"/>
        <v>232</v>
      </c>
      <c r="B233" s="29" t="b">
        <f t="shared" si="13"/>
        <v>1</v>
      </c>
      <c r="C233" s="29" t="s">
        <v>663</v>
      </c>
      <c r="D233" s="30" t="s">
        <v>663</v>
      </c>
      <c r="E233" s="46" t="s">
        <v>14</v>
      </c>
      <c r="F233" s="30" t="s">
        <v>664</v>
      </c>
      <c r="G233" s="31">
        <v>45679</v>
      </c>
      <c r="H233" s="31" t="s">
        <v>665</v>
      </c>
      <c r="I233" s="32" t="b">
        <f t="shared" si="12"/>
        <v>1</v>
      </c>
      <c r="J233" s="31">
        <v>45680</v>
      </c>
      <c r="K233" s="31">
        <v>45680</v>
      </c>
      <c r="L233" s="31">
        <v>45952</v>
      </c>
      <c r="M233" s="48" t="s">
        <v>126</v>
      </c>
      <c r="N233" s="33" t="s">
        <v>666</v>
      </c>
      <c r="O233" s="33"/>
    </row>
    <row r="234" spans="1:15" ht="12.75">
      <c r="A234" s="22">
        <f t="shared" si="11"/>
        <v>233</v>
      </c>
      <c r="B234" s="29" t="b">
        <f t="shared" si="13"/>
        <v>1</v>
      </c>
      <c r="C234" s="29" t="s">
        <v>667</v>
      </c>
      <c r="D234" s="30" t="s">
        <v>667</v>
      </c>
      <c r="E234" s="46" t="s">
        <v>14</v>
      </c>
      <c r="F234" s="30" t="s">
        <v>668</v>
      </c>
      <c r="G234" s="31">
        <v>45679</v>
      </c>
      <c r="H234" s="31" t="s">
        <v>669</v>
      </c>
      <c r="I234" s="32" t="b">
        <f t="shared" si="12"/>
        <v>1</v>
      </c>
      <c r="J234" s="31">
        <v>45680</v>
      </c>
      <c r="K234" s="31">
        <v>45680</v>
      </c>
      <c r="L234" s="31">
        <v>45922</v>
      </c>
      <c r="M234" s="50" t="s">
        <v>285</v>
      </c>
      <c r="N234" s="33"/>
      <c r="O234" s="33"/>
    </row>
    <row r="235" spans="1:15" ht="12.75">
      <c r="A235" s="22">
        <f t="shared" si="11"/>
        <v>234</v>
      </c>
      <c r="B235" s="29" t="b">
        <f t="shared" si="13"/>
        <v>1</v>
      </c>
      <c r="C235" s="29" t="s">
        <v>670</v>
      </c>
      <c r="D235" s="30" t="s">
        <v>670</v>
      </c>
      <c r="E235" s="46" t="s">
        <v>14</v>
      </c>
      <c r="F235" s="30" t="s">
        <v>671</v>
      </c>
      <c r="G235" s="31">
        <v>45679</v>
      </c>
      <c r="H235" s="31" t="s">
        <v>672</v>
      </c>
      <c r="I235" s="32" t="b">
        <f t="shared" si="12"/>
        <v>1</v>
      </c>
      <c r="J235" s="31">
        <v>45680</v>
      </c>
      <c r="K235" s="31">
        <v>45680</v>
      </c>
      <c r="L235" s="31">
        <v>45998</v>
      </c>
      <c r="M235" s="50" t="s">
        <v>594</v>
      </c>
      <c r="N235" s="33"/>
      <c r="O235" s="33"/>
    </row>
    <row r="236" spans="1:15" ht="12.75">
      <c r="A236" s="22">
        <f t="shared" si="11"/>
        <v>235</v>
      </c>
      <c r="B236" s="29" t="b">
        <f t="shared" si="13"/>
        <v>1</v>
      </c>
      <c r="C236" s="29" t="s">
        <v>673</v>
      </c>
      <c r="D236" s="30" t="s">
        <v>673</v>
      </c>
      <c r="E236" s="46" t="s">
        <v>14</v>
      </c>
      <c r="F236" s="30" t="s">
        <v>674</v>
      </c>
      <c r="G236" s="31">
        <v>45679</v>
      </c>
      <c r="H236" s="31" t="s">
        <v>675</v>
      </c>
      <c r="I236" s="32" t="b">
        <f t="shared" si="12"/>
        <v>1</v>
      </c>
      <c r="J236" s="31">
        <v>45680</v>
      </c>
      <c r="K236" s="31">
        <v>45680</v>
      </c>
      <c r="L236" s="31">
        <v>45922</v>
      </c>
      <c r="M236" s="50" t="s">
        <v>577</v>
      </c>
      <c r="N236" s="33"/>
      <c r="O236" s="33"/>
    </row>
    <row r="237" spans="1:15" ht="12.75">
      <c r="A237" s="22">
        <f t="shared" si="11"/>
        <v>236</v>
      </c>
      <c r="B237" s="43" t="b">
        <f t="shared" si="13"/>
        <v>1</v>
      </c>
      <c r="C237" s="43" t="s">
        <v>676</v>
      </c>
      <c r="D237" s="38" t="s">
        <v>676</v>
      </c>
      <c r="E237" s="46" t="s">
        <v>14</v>
      </c>
      <c r="F237" s="38" t="s">
        <v>677</v>
      </c>
      <c r="G237" s="39">
        <v>45679</v>
      </c>
      <c r="H237" s="39" t="s">
        <v>640</v>
      </c>
      <c r="I237" s="40" t="b">
        <f t="shared" si="12"/>
        <v>1</v>
      </c>
      <c r="J237" s="39">
        <v>45680</v>
      </c>
      <c r="K237" s="39">
        <v>45680</v>
      </c>
      <c r="L237" s="31">
        <v>45922</v>
      </c>
      <c r="M237" s="50" t="s">
        <v>577</v>
      </c>
      <c r="N237" s="41"/>
      <c r="O237" s="41"/>
    </row>
    <row r="238" spans="1:15" ht="12.75">
      <c r="A238" s="22">
        <f t="shared" si="11"/>
        <v>237</v>
      </c>
      <c r="B238" s="43" t="b">
        <f t="shared" si="13"/>
        <v>1</v>
      </c>
      <c r="C238" s="43" t="s">
        <v>678</v>
      </c>
      <c r="D238" s="38" t="s">
        <v>678</v>
      </c>
      <c r="E238" s="46" t="s">
        <v>14</v>
      </c>
      <c r="F238" s="38" t="s">
        <v>679</v>
      </c>
      <c r="G238" s="39">
        <v>45679</v>
      </c>
      <c r="H238" s="39" t="s">
        <v>680</v>
      </c>
      <c r="I238" s="40" t="b">
        <f t="shared" si="12"/>
        <v>1</v>
      </c>
      <c r="J238" s="39">
        <v>45681</v>
      </c>
      <c r="K238" s="39">
        <v>45681</v>
      </c>
      <c r="L238" s="31">
        <v>45923</v>
      </c>
      <c r="M238" s="50" t="s">
        <v>577</v>
      </c>
      <c r="N238" s="41"/>
      <c r="O238" s="41"/>
    </row>
    <row r="239" spans="1:15" ht="12.75">
      <c r="A239" s="22">
        <f t="shared" si="11"/>
        <v>238</v>
      </c>
      <c r="B239" s="43" t="b">
        <f t="shared" si="13"/>
        <v>1</v>
      </c>
      <c r="C239" s="43" t="s">
        <v>681</v>
      </c>
      <c r="D239" s="38" t="s">
        <v>681</v>
      </c>
      <c r="E239" s="46" t="s">
        <v>14</v>
      </c>
      <c r="F239" s="38" t="s">
        <v>682</v>
      </c>
      <c r="G239" s="39">
        <v>45679</v>
      </c>
      <c r="H239" s="39" t="s">
        <v>683</v>
      </c>
      <c r="I239" s="40" t="b">
        <f t="shared" si="12"/>
        <v>1</v>
      </c>
      <c r="J239" s="39">
        <v>45680</v>
      </c>
      <c r="K239" s="39">
        <v>45680</v>
      </c>
      <c r="L239" s="31">
        <v>45922</v>
      </c>
      <c r="M239" s="50" t="s">
        <v>577</v>
      </c>
      <c r="N239" s="41"/>
      <c r="O239" s="41"/>
    </row>
    <row r="240" spans="1:15" ht="12.75">
      <c r="A240" s="22">
        <f t="shared" si="11"/>
        <v>239</v>
      </c>
      <c r="B240" s="43" t="b">
        <f t="shared" si="13"/>
        <v>1</v>
      </c>
      <c r="C240" s="43" t="s">
        <v>684</v>
      </c>
      <c r="D240" s="38" t="s">
        <v>684</v>
      </c>
      <c r="E240" s="46" t="s">
        <v>14</v>
      </c>
      <c r="F240" s="38" t="s">
        <v>685</v>
      </c>
      <c r="G240" s="39">
        <v>45679</v>
      </c>
      <c r="H240" s="39" t="s">
        <v>686</v>
      </c>
      <c r="I240" s="40" t="b">
        <f>+K240=J240</f>
        <v>1</v>
      </c>
      <c r="J240" s="39">
        <v>45685</v>
      </c>
      <c r="K240" s="39">
        <v>45685</v>
      </c>
      <c r="L240" s="31">
        <v>45861</v>
      </c>
      <c r="M240" s="50" t="s">
        <v>164</v>
      </c>
      <c r="N240" s="41"/>
      <c r="O240" s="41"/>
    </row>
    <row r="241" spans="1:15" ht="12.75">
      <c r="A241" s="22">
        <f t="shared" si="11"/>
        <v>240</v>
      </c>
      <c r="B241" s="43" t="b">
        <f t="shared" si="13"/>
        <v>1</v>
      </c>
      <c r="C241" s="43" t="s">
        <v>687</v>
      </c>
      <c r="D241" s="38" t="s">
        <v>687</v>
      </c>
      <c r="E241" s="46" t="s">
        <v>14</v>
      </c>
      <c r="F241" s="38" t="s">
        <v>688</v>
      </c>
      <c r="G241" s="39">
        <v>45680</v>
      </c>
      <c r="H241" s="39" t="s">
        <v>689</v>
      </c>
      <c r="I241" s="40" t="b">
        <f t="shared" si="12"/>
        <v>1</v>
      </c>
      <c r="J241" s="39">
        <v>45680</v>
      </c>
      <c r="K241" s="39">
        <v>45680</v>
      </c>
      <c r="L241" s="31">
        <v>45982</v>
      </c>
      <c r="M241" s="41" t="s">
        <v>126</v>
      </c>
      <c r="N241" s="41" t="s">
        <v>666</v>
      </c>
      <c r="O241" s="41"/>
    </row>
    <row r="242" spans="1:15" ht="12.75">
      <c r="A242" s="22">
        <f t="shared" si="11"/>
        <v>241</v>
      </c>
      <c r="B242" s="43" t="b">
        <f t="shared" si="13"/>
        <v>1</v>
      </c>
      <c r="C242" s="43" t="s">
        <v>690</v>
      </c>
      <c r="D242" s="38" t="s">
        <v>690</v>
      </c>
      <c r="E242" s="46" t="s">
        <v>14</v>
      </c>
      <c r="F242" s="38" t="s">
        <v>691</v>
      </c>
      <c r="G242" s="39">
        <v>45680</v>
      </c>
      <c r="H242" s="39" t="s">
        <v>692</v>
      </c>
      <c r="I242" s="40" t="b">
        <f t="shared" si="12"/>
        <v>1</v>
      </c>
      <c r="J242" s="31">
        <v>45681</v>
      </c>
      <c r="K242" s="31">
        <v>45681</v>
      </c>
      <c r="L242" s="31">
        <v>45912</v>
      </c>
      <c r="M242" s="41" t="s">
        <v>430</v>
      </c>
      <c r="N242" s="41"/>
      <c r="O242" s="41"/>
    </row>
    <row r="243" spans="1:15" ht="12.75">
      <c r="A243" s="22">
        <f t="shared" si="11"/>
        <v>242</v>
      </c>
      <c r="B243" s="43" t="b">
        <f t="shared" si="13"/>
        <v>1</v>
      </c>
      <c r="C243" s="43" t="s">
        <v>693</v>
      </c>
      <c r="D243" s="38" t="s">
        <v>693</v>
      </c>
      <c r="E243" s="46" t="s">
        <v>14</v>
      </c>
      <c r="F243" s="38" t="s">
        <v>694</v>
      </c>
      <c r="G243" s="39">
        <v>45680</v>
      </c>
      <c r="H243" s="39" t="s">
        <v>495</v>
      </c>
      <c r="I243" s="40" t="b">
        <f>+K243=J243</f>
        <v>1</v>
      </c>
      <c r="J243" s="42">
        <v>45681</v>
      </c>
      <c r="K243" s="39">
        <v>45681</v>
      </c>
      <c r="L243" s="39">
        <v>45984</v>
      </c>
      <c r="M243" s="41" t="s">
        <v>126</v>
      </c>
      <c r="N243" s="41"/>
      <c r="O243" s="41"/>
    </row>
    <row r="244" spans="1:15" ht="12.75">
      <c r="A244" s="22">
        <f t="shared" si="11"/>
        <v>243</v>
      </c>
      <c r="B244" s="43" t="b">
        <f t="shared" si="13"/>
        <v>1</v>
      </c>
      <c r="C244" s="43" t="s">
        <v>695</v>
      </c>
      <c r="D244" s="38" t="s">
        <v>695</v>
      </c>
      <c r="E244" s="46" t="s">
        <v>14</v>
      </c>
      <c r="F244" s="38" t="s">
        <v>696</v>
      </c>
      <c r="G244" s="39">
        <v>45680</v>
      </c>
      <c r="H244" s="39" t="s">
        <v>697</v>
      </c>
      <c r="I244" s="40" t="b">
        <f t="shared" si="12"/>
        <v>1</v>
      </c>
      <c r="J244" s="31">
        <v>45681</v>
      </c>
      <c r="K244" s="31">
        <v>45681</v>
      </c>
      <c r="L244" s="31">
        <v>45984</v>
      </c>
      <c r="M244" s="41" t="s">
        <v>126</v>
      </c>
      <c r="N244" s="41"/>
      <c r="O244" s="41"/>
    </row>
    <row r="245" spans="1:15" ht="12.75">
      <c r="A245" s="22">
        <f t="shared" si="11"/>
        <v>244</v>
      </c>
      <c r="B245" s="43" t="b">
        <f t="shared" si="13"/>
        <v>1</v>
      </c>
      <c r="C245" s="43" t="s">
        <v>698</v>
      </c>
      <c r="D245" s="38" t="s">
        <v>698</v>
      </c>
      <c r="E245" s="46" t="s">
        <v>14</v>
      </c>
      <c r="F245" s="38" t="s">
        <v>699</v>
      </c>
      <c r="G245" s="39">
        <v>45680</v>
      </c>
      <c r="H245" s="39" t="s">
        <v>495</v>
      </c>
      <c r="I245" s="40" t="b">
        <f t="shared" si="12"/>
        <v>1</v>
      </c>
      <c r="J245" s="31">
        <v>45681</v>
      </c>
      <c r="K245" s="31">
        <v>45681</v>
      </c>
      <c r="L245" s="31">
        <v>45984</v>
      </c>
      <c r="M245" s="41" t="s">
        <v>126</v>
      </c>
      <c r="N245" s="41"/>
      <c r="O245" s="41"/>
    </row>
    <row r="246" spans="1:15" ht="12.75">
      <c r="A246" s="22">
        <f t="shared" si="11"/>
        <v>245</v>
      </c>
      <c r="B246" s="43" t="b">
        <f t="shared" si="13"/>
        <v>1</v>
      </c>
      <c r="C246" s="43" t="s">
        <v>700</v>
      </c>
      <c r="D246" s="38" t="s">
        <v>700</v>
      </c>
      <c r="E246" s="46" t="s">
        <v>14</v>
      </c>
      <c r="F246" s="38" t="s">
        <v>701</v>
      </c>
      <c r="G246" s="39">
        <v>45680</v>
      </c>
      <c r="H246" s="39" t="s">
        <v>702</v>
      </c>
      <c r="I246" s="40" t="b">
        <f t="shared" si="12"/>
        <v>1</v>
      </c>
      <c r="J246" s="31">
        <v>45681</v>
      </c>
      <c r="K246" s="31">
        <v>45681</v>
      </c>
      <c r="L246" s="31">
        <v>45984</v>
      </c>
      <c r="M246" s="41" t="s">
        <v>126</v>
      </c>
      <c r="N246" s="41"/>
      <c r="O246" s="41"/>
    </row>
    <row r="247" spans="1:15" ht="12.75">
      <c r="A247" s="22">
        <f t="shared" si="11"/>
        <v>246</v>
      </c>
      <c r="B247" s="43" t="b">
        <f t="shared" si="13"/>
        <v>1</v>
      </c>
      <c r="C247" s="43" t="s">
        <v>703</v>
      </c>
      <c r="D247" s="38" t="s">
        <v>703</v>
      </c>
      <c r="E247" s="46" t="s">
        <v>14</v>
      </c>
      <c r="F247" s="38" t="s">
        <v>704</v>
      </c>
      <c r="G247" s="39">
        <v>45680</v>
      </c>
      <c r="H247" s="39" t="s">
        <v>705</v>
      </c>
      <c r="I247" s="40" t="b">
        <f t="shared" si="12"/>
        <v>1</v>
      </c>
      <c r="J247" s="47">
        <v>45681</v>
      </c>
      <c r="K247" s="31">
        <v>45681</v>
      </c>
      <c r="L247" s="31">
        <v>46022</v>
      </c>
      <c r="M247" s="41" t="s">
        <v>164</v>
      </c>
      <c r="N247" s="41"/>
      <c r="O247" s="41"/>
    </row>
    <row r="248" spans="1:15" ht="13.5" customHeight="1">
      <c r="A248" s="22">
        <f t="shared" si="11"/>
        <v>247</v>
      </c>
      <c r="B248" s="43" t="b">
        <f t="shared" si="13"/>
        <v>1</v>
      </c>
      <c r="C248" s="43" t="s">
        <v>706</v>
      </c>
      <c r="D248" s="38" t="s">
        <v>706</v>
      </c>
      <c r="E248" s="46" t="s">
        <v>14</v>
      </c>
      <c r="F248" s="38" t="s">
        <v>707</v>
      </c>
      <c r="G248" s="39">
        <v>45680</v>
      </c>
      <c r="H248" s="39" t="s">
        <v>495</v>
      </c>
      <c r="I248" s="40" t="b">
        <f t="shared" si="12"/>
        <v>1</v>
      </c>
      <c r="J248" s="31">
        <v>45681</v>
      </c>
      <c r="K248" s="31">
        <v>45681</v>
      </c>
      <c r="L248" s="31">
        <v>45984</v>
      </c>
      <c r="M248" s="41" t="s">
        <v>126</v>
      </c>
      <c r="N248" s="41"/>
      <c r="O248" s="41"/>
    </row>
    <row r="249" spans="1:15" ht="12.75">
      <c r="A249" s="22">
        <f t="shared" si="11"/>
        <v>248</v>
      </c>
      <c r="B249" s="43" t="b">
        <f t="shared" si="13"/>
        <v>1</v>
      </c>
      <c r="C249" s="43" t="s">
        <v>708</v>
      </c>
      <c r="D249" s="38" t="s">
        <v>708</v>
      </c>
      <c r="E249" s="46" t="s">
        <v>14</v>
      </c>
      <c r="F249" s="38" t="s">
        <v>709</v>
      </c>
      <c r="G249" s="39">
        <v>45680</v>
      </c>
      <c r="H249" s="39" t="s">
        <v>710</v>
      </c>
      <c r="I249" s="40" t="b">
        <f t="shared" si="12"/>
        <v>1</v>
      </c>
      <c r="J249" s="31">
        <v>45681</v>
      </c>
      <c r="K249" s="31">
        <v>45681</v>
      </c>
      <c r="L249" s="31">
        <v>46014</v>
      </c>
      <c r="M249" s="41" t="s">
        <v>711</v>
      </c>
      <c r="N249" s="41"/>
      <c r="O249" s="41"/>
    </row>
    <row r="250" spans="1:15" ht="12.75">
      <c r="A250" s="22">
        <f t="shared" si="11"/>
        <v>249</v>
      </c>
      <c r="B250" s="43" t="b">
        <f t="shared" si="13"/>
        <v>1</v>
      </c>
      <c r="C250" s="43" t="s">
        <v>712</v>
      </c>
      <c r="D250" s="38" t="s">
        <v>712</v>
      </c>
      <c r="E250" s="46" t="s">
        <v>14</v>
      </c>
      <c r="F250" s="38" t="s">
        <v>713</v>
      </c>
      <c r="G250" s="39">
        <v>45680</v>
      </c>
      <c r="H250" s="39" t="s">
        <v>495</v>
      </c>
      <c r="I250" s="40" t="b">
        <f>+K250=J250</f>
        <v>1</v>
      </c>
      <c r="J250" s="47">
        <v>45685</v>
      </c>
      <c r="K250" s="31">
        <v>45685</v>
      </c>
      <c r="L250" s="31">
        <v>45988</v>
      </c>
      <c r="M250" s="41" t="s">
        <v>126</v>
      </c>
      <c r="N250" s="41"/>
      <c r="O250" s="41"/>
    </row>
    <row r="251" spans="1:15" ht="12.75">
      <c r="A251" s="22">
        <f t="shared" si="11"/>
        <v>250</v>
      </c>
      <c r="B251" s="43" t="b">
        <f t="shared" si="13"/>
        <v>1</v>
      </c>
      <c r="C251" s="43" t="s">
        <v>714</v>
      </c>
      <c r="D251" s="38" t="s">
        <v>714</v>
      </c>
      <c r="E251" s="46" t="s">
        <v>14</v>
      </c>
      <c r="F251" s="38" t="s">
        <v>715</v>
      </c>
      <c r="G251" s="39">
        <v>45680</v>
      </c>
      <c r="H251" s="39" t="s">
        <v>716</v>
      </c>
      <c r="I251" s="40" t="b">
        <f t="shared" si="12"/>
        <v>1</v>
      </c>
      <c r="J251" s="31">
        <v>45681</v>
      </c>
      <c r="K251" s="31">
        <v>45681</v>
      </c>
      <c r="L251" s="31">
        <v>46014</v>
      </c>
      <c r="M251" s="41" t="s">
        <v>717</v>
      </c>
      <c r="N251" s="41"/>
      <c r="O251" s="41"/>
    </row>
    <row r="252" spans="1:15" ht="12.75">
      <c r="A252" s="22">
        <f t="shared" si="11"/>
        <v>251</v>
      </c>
      <c r="B252" s="43" t="b">
        <f t="shared" si="13"/>
        <v>1</v>
      </c>
      <c r="C252" s="43" t="s">
        <v>718</v>
      </c>
      <c r="D252" s="38" t="s">
        <v>718</v>
      </c>
      <c r="E252" s="46" t="s">
        <v>14</v>
      </c>
      <c r="F252" s="38" t="s">
        <v>719</v>
      </c>
      <c r="G252" s="39">
        <v>45680</v>
      </c>
      <c r="H252" s="39" t="s">
        <v>720</v>
      </c>
      <c r="I252" s="40" t="b">
        <f t="shared" si="12"/>
        <v>1</v>
      </c>
      <c r="J252" s="47">
        <v>45685</v>
      </c>
      <c r="K252" s="31">
        <v>45685</v>
      </c>
      <c r="L252" s="31">
        <v>45896</v>
      </c>
      <c r="M252" s="41" t="s">
        <v>430</v>
      </c>
      <c r="N252" s="41"/>
      <c r="O252" s="41"/>
    </row>
    <row r="253" spans="1:15" ht="12.75">
      <c r="A253" s="22">
        <f t="shared" si="11"/>
        <v>252</v>
      </c>
      <c r="B253" s="43" t="b">
        <f t="shared" si="13"/>
        <v>1</v>
      </c>
      <c r="C253" s="43" t="s">
        <v>721</v>
      </c>
      <c r="D253" s="38" t="s">
        <v>721</v>
      </c>
      <c r="E253" s="46" t="s">
        <v>14</v>
      </c>
      <c r="F253" s="38" t="s">
        <v>722</v>
      </c>
      <c r="G253" s="39">
        <v>45680</v>
      </c>
      <c r="H253" s="39" t="s">
        <v>640</v>
      </c>
      <c r="I253" s="40" t="b">
        <f t="shared" si="12"/>
        <v>1</v>
      </c>
      <c r="J253" s="47">
        <v>45684</v>
      </c>
      <c r="K253" s="31">
        <v>45684</v>
      </c>
      <c r="L253" s="31">
        <v>45926</v>
      </c>
      <c r="M253" s="41" t="s">
        <v>577</v>
      </c>
      <c r="N253" s="41"/>
      <c r="O253" s="41"/>
    </row>
    <row r="254" spans="1:15" ht="12.75">
      <c r="A254" s="22">
        <f t="shared" si="11"/>
        <v>253</v>
      </c>
      <c r="B254" s="43" t="b">
        <f t="shared" si="13"/>
        <v>1</v>
      </c>
      <c r="C254" s="43" t="s">
        <v>723</v>
      </c>
      <c r="D254" s="38" t="s">
        <v>723</v>
      </c>
      <c r="E254" s="46" t="s">
        <v>14</v>
      </c>
      <c r="F254" s="38" t="s">
        <v>724</v>
      </c>
      <c r="G254" s="39">
        <v>45680</v>
      </c>
      <c r="H254" s="39" t="s">
        <v>725</v>
      </c>
      <c r="I254" s="40" t="b">
        <f>+K254=J254</f>
        <v>1</v>
      </c>
      <c r="J254" s="47">
        <v>45685</v>
      </c>
      <c r="K254" s="31">
        <v>45685</v>
      </c>
      <c r="L254" s="31">
        <v>45927</v>
      </c>
      <c r="M254" s="41" t="s">
        <v>164</v>
      </c>
      <c r="N254" s="41"/>
      <c r="O254" s="41"/>
    </row>
    <row r="255" spans="1:15" ht="12.75">
      <c r="A255" s="22">
        <f t="shared" si="11"/>
        <v>254</v>
      </c>
      <c r="B255" s="43" t="b">
        <f t="shared" si="13"/>
        <v>1</v>
      </c>
      <c r="C255" s="43" t="s">
        <v>726</v>
      </c>
      <c r="D255" s="38" t="s">
        <v>726</v>
      </c>
      <c r="E255" s="46" t="s">
        <v>14</v>
      </c>
      <c r="F255" s="38" t="s">
        <v>727</v>
      </c>
      <c r="G255" s="39">
        <v>45680</v>
      </c>
      <c r="H255" s="39" t="s">
        <v>728</v>
      </c>
      <c r="I255" s="40" t="b">
        <f t="shared" si="12"/>
        <v>1</v>
      </c>
      <c r="J255" s="47">
        <v>45685</v>
      </c>
      <c r="K255" s="31">
        <v>45685</v>
      </c>
      <c r="L255" s="31">
        <v>45899</v>
      </c>
      <c r="M255" s="41" t="s">
        <v>430</v>
      </c>
      <c r="N255" s="41"/>
      <c r="O255" s="41"/>
    </row>
    <row r="256" spans="1:15" ht="12.75">
      <c r="A256" s="22">
        <f t="shared" si="11"/>
        <v>255</v>
      </c>
      <c r="B256" s="43" t="b">
        <f t="shared" si="13"/>
        <v>1</v>
      </c>
      <c r="C256" s="43" t="s">
        <v>729</v>
      </c>
      <c r="D256" s="38" t="s">
        <v>729</v>
      </c>
      <c r="E256" s="46" t="s">
        <v>14</v>
      </c>
      <c r="F256" s="38" t="s">
        <v>730</v>
      </c>
      <c r="G256" s="39">
        <v>45680</v>
      </c>
      <c r="H256" s="39" t="s">
        <v>731</v>
      </c>
      <c r="I256" s="40" t="b">
        <f t="shared" ref="I256:I263" si="14">+K256=J256</f>
        <v>1</v>
      </c>
      <c r="J256" s="31">
        <v>45684</v>
      </c>
      <c r="K256" s="31">
        <v>45684</v>
      </c>
      <c r="L256" s="31">
        <v>45834</v>
      </c>
      <c r="M256" s="41" t="s">
        <v>732</v>
      </c>
      <c r="N256" s="41"/>
      <c r="O256" s="41"/>
    </row>
    <row r="257" spans="1:15" ht="12.75">
      <c r="A257" s="22">
        <f t="shared" si="11"/>
        <v>256</v>
      </c>
      <c r="B257" s="29" t="b">
        <f t="shared" si="13"/>
        <v>1</v>
      </c>
      <c r="C257" s="29" t="s">
        <v>733</v>
      </c>
      <c r="D257" s="30" t="s">
        <v>733</v>
      </c>
      <c r="E257" s="46" t="s">
        <v>14</v>
      </c>
      <c r="F257" s="30" t="s">
        <v>734</v>
      </c>
      <c r="G257" s="31">
        <v>45680</v>
      </c>
      <c r="H257" s="31" t="s">
        <v>608</v>
      </c>
      <c r="I257" s="32" t="b">
        <f t="shared" si="14"/>
        <v>1</v>
      </c>
      <c r="J257" s="31">
        <v>45685</v>
      </c>
      <c r="K257" s="31">
        <v>45685</v>
      </c>
      <c r="L257" s="31">
        <v>45957</v>
      </c>
      <c r="M257" s="50" t="s">
        <v>126</v>
      </c>
      <c r="N257" s="33"/>
      <c r="O257" s="33"/>
    </row>
    <row r="258" spans="1:15" ht="12.75">
      <c r="A258" s="22">
        <f t="shared" si="11"/>
        <v>257</v>
      </c>
      <c r="B258" s="29" t="b">
        <f t="shared" si="13"/>
        <v>1</v>
      </c>
      <c r="C258" s="29" t="s">
        <v>735</v>
      </c>
      <c r="D258" s="30" t="s">
        <v>735</v>
      </c>
      <c r="E258" s="46" t="s">
        <v>14</v>
      </c>
      <c r="F258" s="30" t="s">
        <v>736</v>
      </c>
      <c r="G258" s="31">
        <v>45680</v>
      </c>
      <c r="H258" s="31" t="s">
        <v>737</v>
      </c>
      <c r="I258" s="32" t="b">
        <f t="shared" si="14"/>
        <v>1</v>
      </c>
      <c r="J258" s="31">
        <v>45681</v>
      </c>
      <c r="K258" s="31">
        <v>45681</v>
      </c>
      <c r="L258" s="31">
        <v>45923</v>
      </c>
      <c r="M258" s="50" t="s">
        <v>130</v>
      </c>
      <c r="N258" s="33"/>
      <c r="O258" s="33"/>
    </row>
    <row r="259" spans="1:15" ht="15.75" customHeight="1">
      <c r="A259" s="22">
        <f t="shared" ref="A259:A309" si="15">1+A258</f>
        <v>258</v>
      </c>
      <c r="B259" s="43" t="b">
        <f t="shared" si="13"/>
        <v>1</v>
      </c>
      <c r="C259" s="43" t="s">
        <v>738</v>
      </c>
      <c r="D259" s="38" t="s">
        <v>738</v>
      </c>
      <c r="E259" s="46" t="s">
        <v>14</v>
      </c>
      <c r="F259" s="38" t="s">
        <v>739</v>
      </c>
      <c r="G259" s="39">
        <v>45680</v>
      </c>
      <c r="H259" s="39" t="s">
        <v>495</v>
      </c>
      <c r="I259" s="40" t="b">
        <f>+K259=J259</f>
        <v>1</v>
      </c>
      <c r="J259" s="42">
        <v>45685</v>
      </c>
      <c r="K259" s="39">
        <v>45685</v>
      </c>
      <c r="L259" s="39">
        <v>45988</v>
      </c>
      <c r="M259" s="41" t="s">
        <v>126</v>
      </c>
      <c r="N259" s="41"/>
      <c r="O259" s="41"/>
    </row>
    <row r="260" spans="1:15" ht="12.75">
      <c r="A260" s="22">
        <f t="shared" si="15"/>
        <v>259</v>
      </c>
      <c r="B260" s="29" t="b">
        <f t="shared" si="13"/>
        <v>1</v>
      </c>
      <c r="C260" s="29" t="s">
        <v>740</v>
      </c>
      <c r="D260" s="30" t="s">
        <v>740</v>
      </c>
      <c r="E260" s="46" t="s">
        <v>14</v>
      </c>
      <c r="F260" s="30" t="s">
        <v>741</v>
      </c>
      <c r="G260" s="31">
        <v>45680</v>
      </c>
      <c r="H260" s="31" t="s">
        <v>742</v>
      </c>
      <c r="I260" s="32" t="b">
        <f t="shared" si="14"/>
        <v>1</v>
      </c>
      <c r="J260" s="31">
        <v>45684</v>
      </c>
      <c r="K260" s="31">
        <v>45684</v>
      </c>
      <c r="L260" s="31">
        <v>45834</v>
      </c>
      <c r="M260" s="50" t="s">
        <v>577</v>
      </c>
      <c r="N260" s="33"/>
      <c r="O260" s="33"/>
    </row>
    <row r="261" spans="1:15" ht="12.75">
      <c r="A261" s="22">
        <f t="shared" si="15"/>
        <v>260</v>
      </c>
      <c r="B261" s="29" t="b">
        <f t="shared" si="13"/>
        <v>1</v>
      </c>
      <c r="C261" s="29" t="s">
        <v>743</v>
      </c>
      <c r="D261" s="30" t="s">
        <v>743</v>
      </c>
      <c r="E261" s="46" t="s">
        <v>14</v>
      </c>
      <c r="F261" s="30" t="s">
        <v>744</v>
      </c>
      <c r="G261" s="31">
        <v>45680</v>
      </c>
      <c r="H261" s="31" t="s">
        <v>728</v>
      </c>
      <c r="I261" s="32" t="b">
        <f t="shared" si="14"/>
        <v>1</v>
      </c>
      <c r="J261" s="31">
        <v>45685</v>
      </c>
      <c r="K261" s="31">
        <v>45685</v>
      </c>
      <c r="L261" s="31">
        <v>45899</v>
      </c>
      <c r="M261" s="50" t="s">
        <v>430</v>
      </c>
      <c r="N261" s="33"/>
      <c r="O261" s="33"/>
    </row>
    <row r="262" spans="1:15" ht="12.75">
      <c r="A262" s="22">
        <f t="shared" si="15"/>
        <v>261</v>
      </c>
      <c r="B262" s="29" t="b">
        <f t="shared" si="13"/>
        <v>1</v>
      </c>
      <c r="C262" s="29" t="s">
        <v>745</v>
      </c>
      <c r="D262" s="30" t="s">
        <v>745</v>
      </c>
      <c r="E262" s="46" t="s">
        <v>14</v>
      </c>
      <c r="F262" s="30" t="s">
        <v>746</v>
      </c>
      <c r="G262" s="31">
        <v>45680</v>
      </c>
      <c r="H262" s="31" t="s">
        <v>747</v>
      </c>
      <c r="I262" s="32" t="b">
        <f t="shared" si="14"/>
        <v>1</v>
      </c>
      <c r="J262" s="31">
        <v>45681</v>
      </c>
      <c r="K262" s="31">
        <v>45681</v>
      </c>
      <c r="L262" s="31">
        <v>46013</v>
      </c>
      <c r="M262" s="50" t="s">
        <v>67</v>
      </c>
      <c r="N262" s="33"/>
      <c r="O262" s="33"/>
    </row>
    <row r="263" spans="1:15" ht="12.75">
      <c r="A263" s="22">
        <f t="shared" si="15"/>
        <v>262</v>
      </c>
      <c r="B263" s="43" t="b">
        <f t="shared" ref="B263:B283" si="16">+C263=D263</f>
        <v>1</v>
      </c>
      <c r="C263" s="43" t="s">
        <v>748</v>
      </c>
      <c r="D263" s="38" t="s">
        <v>748</v>
      </c>
      <c r="E263" s="46" t="s">
        <v>14</v>
      </c>
      <c r="F263" s="38" t="s">
        <v>749</v>
      </c>
      <c r="G263" s="39">
        <v>45681</v>
      </c>
      <c r="H263" s="39" t="s">
        <v>495</v>
      </c>
      <c r="I263" s="40" t="b">
        <f t="shared" si="14"/>
        <v>1</v>
      </c>
      <c r="J263" s="42">
        <v>45685</v>
      </c>
      <c r="K263" s="39">
        <v>45685</v>
      </c>
      <c r="L263" s="39">
        <v>45988</v>
      </c>
      <c r="M263" s="41" t="s">
        <v>126</v>
      </c>
      <c r="N263" s="41"/>
      <c r="O263" s="41"/>
    </row>
    <row r="264" spans="1:15" ht="12.75">
      <c r="A264" s="22">
        <f t="shared" si="15"/>
        <v>263</v>
      </c>
      <c r="B264" s="43" t="b">
        <f t="shared" si="16"/>
        <v>1</v>
      </c>
      <c r="C264" s="43" t="s">
        <v>750</v>
      </c>
      <c r="D264" s="38" t="s">
        <v>750</v>
      </c>
      <c r="E264" s="46" t="s">
        <v>14</v>
      </c>
      <c r="F264" s="38" t="s">
        <v>751</v>
      </c>
      <c r="G264" s="39">
        <v>45681</v>
      </c>
      <c r="H264" s="39" t="s">
        <v>680</v>
      </c>
      <c r="I264" s="40" t="b">
        <f>+K264=J264</f>
        <v>1</v>
      </c>
      <c r="J264" s="31">
        <v>45685</v>
      </c>
      <c r="K264" s="31">
        <v>45685</v>
      </c>
      <c r="L264" s="31">
        <v>45925</v>
      </c>
      <c r="M264" s="41" t="s">
        <v>134</v>
      </c>
      <c r="N264" s="41"/>
      <c r="O264" s="41"/>
    </row>
    <row r="265" spans="1:15" ht="12.75">
      <c r="A265" s="22">
        <f t="shared" si="15"/>
        <v>264</v>
      </c>
      <c r="B265" s="43" t="b">
        <f t="shared" si="16"/>
        <v>1</v>
      </c>
      <c r="C265" s="43" t="s">
        <v>752</v>
      </c>
      <c r="D265" s="38" t="s">
        <v>752</v>
      </c>
      <c r="E265" s="46" t="s">
        <v>14</v>
      </c>
      <c r="F265" s="38" t="s">
        <v>753</v>
      </c>
      <c r="G265" s="39">
        <v>45681</v>
      </c>
      <c r="H265" s="39" t="s">
        <v>495</v>
      </c>
      <c r="I265" s="40" t="b">
        <f>+K265=J265</f>
        <v>1</v>
      </c>
      <c r="J265" s="31">
        <v>45684</v>
      </c>
      <c r="K265" s="31">
        <v>45684</v>
      </c>
      <c r="L265" s="31">
        <v>45987</v>
      </c>
      <c r="M265" s="41" t="s">
        <v>126</v>
      </c>
      <c r="N265" s="41"/>
      <c r="O265" s="41"/>
    </row>
    <row r="266" spans="1:15" ht="12.75">
      <c r="A266" s="22">
        <f t="shared" si="15"/>
        <v>265</v>
      </c>
      <c r="B266" s="43" t="b">
        <f t="shared" si="16"/>
        <v>1</v>
      </c>
      <c r="C266" s="43" t="s">
        <v>754</v>
      </c>
      <c r="D266" s="38" t="s">
        <v>754</v>
      </c>
      <c r="E266" s="46" t="s">
        <v>14</v>
      </c>
      <c r="F266" s="38" t="s">
        <v>755</v>
      </c>
      <c r="G266" s="39">
        <v>45681</v>
      </c>
      <c r="H266" s="39" t="s">
        <v>495</v>
      </c>
      <c r="I266" s="40" t="b">
        <f t="shared" ref="I266:I267" si="17">+K266=J266</f>
        <v>1</v>
      </c>
      <c r="J266" s="42">
        <v>45685</v>
      </c>
      <c r="K266" s="39">
        <v>45685</v>
      </c>
      <c r="L266" s="39">
        <v>45988</v>
      </c>
      <c r="M266" s="41" t="s">
        <v>126</v>
      </c>
      <c r="N266" s="41"/>
      <c r="O266" s="41"/>
    </row>
    <row r="267" spans="1:15" ht="12.75">
      <c r="A267" s="22">
        <f t="shared" si="15"/>
        <v>266</v>
      </c>
      <c r="B267" s="43" t="b">
        <f t="shared" si="16"/>
        <v>1</v>
      </c>
      <c r="C267" s="43" t="s">
        <v>756</v>
      </c>
      <c r="D267" s="38" t="s">
        <v>756</v>
      </c>
      <c r="E267" s="46" t="s">
        <v>14</v>
      </c>
      <c r="F267" s="38" t="s">
        <v>757</v>
      </c>
      <c r="G267" s="39">
        <v>45681</v>
      </c>
      <c r="H267" s="39" t="s">
        <v>495</v>
      </c>
      <c r="I267" s="40" t="b">
        <f t="shared" si="17"/>
        <v>1</v>
      </c>
      <c r="J267" s="42">
        <v>45685</v>
      </c>
      <c r="K267" s="39">
        <v>45685</v>
      </c>
      <c r="L267" s="39">
        <v>45988</v>
      </c>
      <c r="M267" s="41" t="s">
        <v>126</v>
      </c>
      <c r="N267" s="41" t="s">
        <v>758</v>
      </c>
      <c r="O267" s="41" t="s">
        <v>759</v>
      </c>
    </row>
    <row r="268" spans="1:15" ht="12.75">
      <c r="A268" s="22">
        <f t="shared" si="15"/>
        <v>267</v>
      </c>
      <c r="B268" s="43" t="b">
        <f t="shared" si="16"/>
        <v>1</v>
      </c>
      <c r="C268" s="43" t="s">
        <v>760</v>
      </c>
      <c r="D268" s="38" t="s">
        <v>760</v>
      </c>
      <c r="E268" s="46" t="s">
        <v>14</v>
      </c>
      <c r="F268" s="38" t="s">
        <v>761</v>
      </c>
      <c r="G268" s="39">
        <v>45681</v>
      </c>
      <c r="H268" s="39" t="s">
        <v>762</v>
      </c>
      <c r="I268" s="40" t="b">
        <f>+K268=J268</f>
        <v>1</v>
      </c>
      <c r="J268" s="47">
        <v>45685</v>
      </c>
      <c r="K268" s="31">
        <v>45685</v>
      </c>
      <c r="L268" s="31">
        <v>45970</v>
      </c>
      <c r="M268" s="41" t="s">
        <v>525</v>
      </c>
      <c r="N268" s="41"/>
      <c r="O268" s="41"/>
    </row>
    <row r="269" spans="1:15" ht="12.75">
      <c r="A269" s="22">
        <f t="shared" si="15"/>
        <v>268</v>
      </c>
      <c r="B269" s="43" t="b">
        <f t="shared" si="16"/>
        <v>1</v>
      </c>
      <c r="C269" s="43" t="s">
        <v>763</v>
      </c>
      <c r="D269" s="38" t="s">
        <v>763</v>
      </c>
      <c r="E269" s="46" t="s">
        <v>14</v>
      </c>
      <c r="F269" s="38" t="s">
        <v>764</v>
      </c>
      <c r="G269" s="39">
        <v>45681</v>
      </c>
      <c r="H269" s="39" t="s">
        <v>765</v>
      </c>
      <c r="I269" s="40" t="b">
        <f>+K269=J269</f>
        <v>1</v>
      </c>
      <c r="J269" s="31">
        <v>45684</v>
      </c>
      <c r="K269" s="31">
        <v>45684</v>
      </c>
      <c r="L269" s="31">
        <v>45926</v>
      </c>
      <c r="M269" s="41" t="s">
        <v>285</v>
      </c>
      <c r="N269" s="41"/>
      <c r="O269" s="41"/>
    </row>
    <row r="270" spans="1:15" ht="12.75">
      <c r="A270" s="22">
        <f t="shared" si="15"/>
        <v>269</v>
      </c>
      <c r="B270" s="43" t="b">
        <f t="shared" si="16"/>
        <v>1</v>
      </c>
      <c r="C270" s="43" t="s">
        <v>766</v>
      </c>
      <c r="D270" s="38" t="s">
        <v>766</v>
      </c>
      <c r="E270" s="46" t="s">
        <v>14</v>
      </c>
      <c r="F270" s="38" t="s">
        <v>767</v>
      </c>
      <c r="G270" s="39">
        <v>45681</v>
      </c>
      <c r="H270" s="39" t="s">
        <v>495</v>
      </c>
      <c r="I270" s="40" t="b">
        <f t="shared" ref="I270:I272" si="18">+K270=J270</f>
        <v>1</v>
      </c>
      <c r="J270" s="42">
        <v>45684</v>
      </c>
      <c r="K270" s="39">
        <v>45684</v>
      </c>
      <c r="L270" s="39">
        <v>45987</v>
      </c>
      <c r="M270" s="41" t="s">
        <v>126</v>
      </c>
      <c r="N270" s="41"/>
      <c r="O270" s="41"/>
    </row>
    <row r="271" spans="1:15" ht="12.75">
      <c r="A271" s="22">
        <f t="shared" si="15"/>
        <v>270</v>
      </c>
      <c r="B271" s="43" t="b">
        <f t="shared" si="16"/>
        <v>1</v>
      </c>
      <c r="C271" s="43" t="s">
        <v>768</v>
      </c>
      <c r="D271" s="38" t="s">
        <v>768</v>
      </c>
      <c r="E271" s="46" t="s">
        <v>14</v>
      </c>
      <c r="F271" s="38" t="s">
        <v>769</v>
      </c>
      <c r="G271" s="39">
        <v>45681</v>
      </c>
      <c r="H271" s="39" t="s">
        <v>770</v>
      </c>
      <c r="I271" s="40" t="b">
        <f t="shared" si="18"/>
        <v>1</v>
      </c>
      <c r="J271" s="42">
        <v>45686</v>
      </c>
      <c r="K271" s="39">
        <v>45686</v>
      </c>
      <c r="L271" s="39">
        <v>45943</v>
      </c>
      <c r="M271" s="41" t="s">
        <v>771</v>
      </c>
      <c r="N271" s="41"/>
      <c r="O271" s="41"/>
    </row>
    <row r="272" spans="1:15" ht="12.75">
      <c r="A272" s="22">
        <f t="shared" si="15"/>
        <v>271</v>
      </c>
      <c r="B272" s="43" t="b">
        <f t="shared" si="16"/>
        <v>1</v>
      </c>
      <c r="C272" s="43" t="s">
        <v>772</v>
      </c>
      <c r="D272" s="38" t="s">
        <v>772</v>
      </c>
      <c r="E272" s="46" t="s">
        <v>14</v>
      </c>
      <c r="F272" s="38" t="s">
        <v>773</v>
      </c>
      <c r="G272" s="39">
        <v>45681</v>
      </c>
      <c r="H272" s="39" t="s">
        <v>774</v>
      </c>
      <c r="I272" s="40" t="b">
        <f t="shared" si="18"/>
        <v>1</v>
      </c>
      <c r="J272" s="42">
        <v>45686</v>
      </c>
      <c r="K272" s="39">
        <v>45686</v>
      </c>
      <c r="L272" s="39">
        <v>46019</v>
      </c>
      <c r="M272" s="41" t="s">
        <v>67</v>
      </c>
      <c r="N272" s="41"/>
      <c r="O272" s="41"/>
    </row>
    <row r="273" spans="1:15" ht="12.75">
      <c r="A273" s="22">
        <f t="shared" si="15"/>
        <v>272</v>
      </c>
      <c r="B273" s="43" t="b">
        <f t="shared" si="16"/>
        <v>1</v>
      </c>
      <c r="C273" s="43" t="s">
        <v>775</v>
      </c>
      <c r="D273" s="38" t="s">
        <v>775</v>
      </c>
      <c r="E273" s="46" t="s">
        <v>14</v>
      </c>
      <c r="F273" s="38" t="s">
        <v>776</v>
      </c>
      <c r="G273" s="39">
        <v>45681</v>
      </c>
      <c r="H273" s="39" t="s">
        <v>716</v>
      </c>
      <c r="I273" s="40" t="b">
        <f t="shared" ref="I273:I279" si="19">+K273=J273</f>
        <v>1</v>
      </c>
      <c r="J273" s="47">
        <v>45685</v>
      </c>
      <c r="K273" s="31">
        <v>45685</v>
      </c>
      <c r="L273" s="31">
        <v>46018</v>
      </c>
      <c r="M273" s="41" t="s">
        <v>67</v>
      </c>
      <c r="N273" s="41"/>
      <c r="O273" s="41"/>
    </row>
    <row r="274" spans="1:15" ht="12.75">
      <c r="A274" s="22">
        <f t="shared" si="15"/>
        <v>273</v>
      </c>
      <c r="B274" s="43" t="b">
        <f t="shared" si="16"/>
        <v>1</v>
      </c>
      <c r="C274" s="43" t="s">
        <v>777</v>
      </c>
      <c r="D274" s="38" t="s">
        <v>777</v>
      </c>
      <c r="E274" s="46" t="s">
        <v>14</v>
      </c>
      <c r="F274" s="38" t="s">
        <v>778</v>
      </c>
      <c r="G274" s="39">
        <v>45681</v>
      </c>
      <c r="H274" s="39" t="s">
        <v>716</v>
      </c>
      <c r="I274" s="40" t="b">
        <f t="shared" si="19"/>
        <v>1</v>
      </c>
      <c r="J274" s="47">
        <v>45685</v>
      </c>
      <c r="K274" s="31">
        <v>45685</v>
      </c>
      <c r="L274" s="31">
        <v>46018</v>
      </c>
      <c r="M274" s="41" t="s">
        <v>67</v>
      </c>
      <c r="N274" s="41"/>
      <c r="O274" s="41"/>
    </row>
    <row r="275" spans="1:15" ht="12.75">
      <c r="A275" s="22">
        <f t="shared" si="15"/>
        <v>274</v>
      </c>
      <c r="B275" s="43" t="b">
        <f t="shared" si="16"/>
        <v>1</v>
      </c>
      <c r="C275" s="43" t="s">
        <v>779</v>
      </c>
      <c r="D275" s="38" t="s">
        <v>779</v>
      </c>
      <c r="E275" s="46" t="s">
        <v>14</v>
      </c>
      <c r="F275" s="38" t="s">
        <v>780</v>
      </c>
      <c r="G275" s="39">
        <v>45681</v>
      </c>
      <c r="H275" s="39" t="s">
        <v>781</v>
      </c>
      <c r="I275" s="40" t="b">
        <f t="shared" si="19"/>
        <v>1</v>
      </c>
      <c r="J275" s="47">
        <v>45685</v>
      </c>
      <c r="K275" s="31">
        <v>45685</v>
      </c>
      <c r="L275" s="31">
        <v>45939</v>
      </c>
      <c r="M275" s="41" t="s">
        <v>771</v>
      </c>
      <c r="N275" s="41"/>
      <c r="O275" s="41"/>
    </row>
    <row r="276" spans="1:15" ht="12.75">
      <c r="A276" s="22">
        <f t="shared" si="15"/>
        <v>275</v>
      </c>
      <c r="B276" s="43" t="b">
        <f t="shared" si="16"/>
        <v>1</v>
      </c>
      <c r="C276" s="43" t="s">
        <v>782</v>
      </c>
      <c r="D276" s="38" t="s">
        <v>782</v>
      </c>
      <c r="E276" s="46" t="s">
        <v>14</v>
      </c>
      <c r="F276" s="38" t="s">
        <v>783</v>
      </c>
      <c r="G276" s="39">
        <v>45681</v>
      </c>
      <c r="H276" s="39" t="s">
        <v>784</v>
      </c>
      <c r="I276" s="40" t="b">
        <f t="shared" si="19"/>
        <v>1</v>
      </c>
      <c r="J276" s="47">
        <v>45684</v>
      </c>
      <c r="K276" s="39">
        <v>45684</v>
      </c>
      <c r="L276" s="31">
        <v>45926</v>
      </c>
      <c r="M276" s="41" t="s">
        <v>785</v>
      </c>
      <c r="N276" s="41"/>
      <c r="O276" s="41"/>
    </row>
    <row r="277" spans="1:15" ht="12.75">
      <c r="A277" s="22">
        <f t="shared" si="15"/>
        <v>276</v>
      </c>
      <c r="B277" s="43" t="b">
        <f t="shared" si="16"/>
        <v>1</v>
      </c>
      <c r="C277" s="43" t="s">
        <v>786</v>
      </c>
      <c r="D277" s="38" t="s">
        <v>786</v>
      </c>
      <c r="E277" s="46" t="s">
        <v>14</v>
      </c>
      <c r="F277" s="38" t="s">
        <v>787</v>
      </c>
      <c r="G277" s="39">
        <v>45681</v>
      </c>
      <c r="H277" s="39" t="s">
        <v>788</v>
      </c>
      <c r="I277" s="40" t="b">
        <f t="shared" si="19"/>
        <v>1</v>
      </c>
      <c r="J277" s="47">
        <v>45687</v>
      </c>
      <c r="K277" s="39">
        <v>45687</v>
      </c>
      <c r="L277" s="31">
        <v>45944</v>
      </c>
      <c r="M277" s="41" t="s">
        <v>126</v>
      </c>
      <c r="N277" s="41"/>
      <c r="O277" s="41"/>
    </row>
    <row r="278" spans="1:15" ht="12.75">
      <c r="A278" s="22">
        <f t="shared" si="15"/>
        <v>277</v>
      </c>
      <c r="B278" s="43" t="b">
        <f t="shared" si="16"/>
        <v>1</v>
      </c>
      <c r="C278" s="43" t="s">
        <v>789</v>
      </c>
      <c r="D278" s="38" t="s">
        <v>789</v>
      </c>
      <c r="E278" s="46" t="s">
        <v>14</v>
      </c>
      <c r="F278" s="38" t="s">
        <v>790</v>
      </c>
      <c r="G278" s="39">
        <v>45681</v>
      </c>
      <c r="H278" s="39" t="s">
        <v>791</v>
      </c>
      <c r="I278" s="40" t="b">
        <f t="shared" si="19"/>
        <v>1</v>
      </c>
      <c r="J278" s="47">
        <v>45684</v>
      </c>
      <c r="K278" s="31">
        <v>45684</v>
      </c>
      <c r="L278" s="31">
        <v>45926</v>
      </c>
      <c r="M278" s="41" t="s">
        <v>146</v>
      </c>
      <c r="N278" s="41"/>
      <c r="O278" s="41"/>
    </row>
    <row r="279" spans="1:15" ht="12.75">
      <c r="A279" s="22">
        <f t="shared" si="15"/>
        <v>278</v>
      </c>
      <c r="B279" s="43" t="b">
        <f t="shared" si="16"/>
        <v>1</v>
      </c>
      <c r="C279" s="43" t="s">
        <v>792</v>
      </c>
      <c r="D279" s="38" t="s">
        <v>792</v>
      </c>
      <c r="E279" s="46" t="s">
        <v>14</v>
      </c>
      <c r="F279" s="38" t="s">
        <v>793</v>
      </c>
      <c r="G279" s="39">
        <v>45681</v>
      </c>
      <c r="H279" s="39" t="s">
        <v>794</v>
      </c>
      <c r="I279" s="40" t="b">
        <f t="shared" si="19"/>
        <v>1</v>
      </c>
      <c r="J279" s="47">
        <v>45685</v>
      </c>
      <c r="K279" s="31">
        <v>45685</v>
      </c>
      <c r="L279" s="31">
        <v>45926</v>
      </c>
      <c r="M279" s="41" t="s">
        <v>785</v>
      </c>
      <c r="N279" s="41"/>
      <c r="O279" s="41"/>
    </row>
    <row r="280" spans="1:15" ht="12.75">
      <c r="A280" s="22">
        <f t="shared" si="15"/>
        <v>279</v>
      </c>
      <c r="B280" s="43" t="b">
        <f t="shared" si="16"/>
        <v>1</v>
      </c>
      <c r="C280" s="43" t="s">
        <v>795</v>
      </c>
      <c r="D280" s="38" t="s">
        <v>795</v>
      </c>
      <c r="E280" s="46" t="s">
        <v>14</v>
      </c>
      <c r="F280" s="38" t="s">
        <v>796</v>
      </c>
      <c r="G280" s="39">
        <v>45681</v>
      </c>
      <c r="H280" s="39" t="s">
        <v>495</v>
      </c>
      <c r="I280" s="40" t="b">
        <f t="shared" ref="I280:I305" si="20">+K280=J280</f>
        <v>1</v>
      </c>
      <c r="J280" s="47">
        <v>45685</v>
      </c>
      <c r="K280" s="39">
        <v>45685</v>
      </c>
      <c r="L280" s="39">
        <v>45988</v>
      </c>
      <c r="M280" s="41" t="s">
        <v>126</v>
      </c>
      <c r="N280" s="41"/>
      <c r="O280" s="41"/>
    </row>
    <row r="281" spans="1:15" ht="12.75">
      <c r="A281" s="22">
        <f t="shared" si="15"/>
        <v>280</v>
      </c>
      <c r="B281" s="43" t="b">
        <f t="shared" si="16"/>
        <v>1</v>
      </c>
      <c r="C281" s="43" t="s">
        <v>797</v>
      </c>
      <c r="D281" s="38" t="s">
        <v>797</v>
      </c>
      <c r="E281" s="46" t="s">
        <v>14</v>
      </c>
      <c r="F281" s="38" t="s">
        <v>798</v>
      </c>
      <c r="G281" s="39">
        <v>45681</v>
      </c>
      <c r="H281" s="39" t="s">
        <v>495</v>
      </c>
      <c r="I281" s="40" t="b">
        <f t="shared" si="20"/>
        <v>1</v>
      </c>
      <c r="J281" s="47">
        <v>45685</v>
      </c>
      <c r="K281" s="39">
        <v>45685</v>
      </c>
      <c r="L281" s="39">
        <v>45988</v>
      </c>
      <c r="M281" s="41" t="s">
        <v>126</v>
      </c>
      <c r="N281" s="41"/>
      <c r="O281" s="41"/>
    </row>
    <row r="282" spans="1:15" ht="12.75">
      <c r="A282" s="22">
        <f t="shared" si="15"/>
        <v>281</v>
      </c>
      <c r="B282" s="43" t="b">
        <f t="shared" si="16"/>
        <v>1</v>
      </c>
      <c r="C282" s="43" t="s">
        <v>799</v>
      </c>
      <c r="D282" s="38" t="s">
        <v>799</v>
      </c>
      <c r="E282" s="46" t="s">
        <v>14</v>
      </c>
      <c r="F282" s="38" t="s">
        <v>800</v>
      </c>
      <c r="G282" s="39">
        <v>45681</v>
      </c>
      <c r="H282" s="39" t="s">
        <v>495</v>
      </c>
      <c r="I282" s="40" t="b">
        <f t="shared" si="20"/>
        <v>1</v>
      </c>
      <c r="J282" s="47">
        <v>45685</v>
      </c>
      <c r="K282" s="39">
        <v>45685</v>
      </c>
      <c r="L282" s="39">
        <v>45988</v>
      </c>
      <c r="M282" s="41" t="s">
        <v>126</v>
      </c>
      <c r="N282" s="41"/>
      <c r="O282" s="41"/>
    </row>
    <row r="283" spans="1:15" ht="12.75">
      <c r="A283" s="22">
        <f t="shared" si="15"/>
        <v>282</v>
      </c>
      <c r="B283" s="43" t="b">
        <f t="shared" si="16"/>
        <v>1</v>
      </c>
      <c r="C283" s="43" t="s">
        <v>801</v>
      </c>
      <c r="D283" s="38" t="s">
        <v>801</v>
      </c>
      <c r="E283" s="46" t="s">
        <v>14</v>
      </c>
      <c r="F283" s="38" t="s">
        <v>802</v>
      </c>
      <c r="G283" s="39">
        <v>45681</v>
      </c>
      <c r="H283" s="39" t="s">
        <v>495</v>
      </c>
      <c r="I283" s="40" t="b">
        <f>+K283=J283</f>
        <v>1</v>
      </c>
      <c r="J283" s="47">
        <v>45685</v>
      </c>
      <c r="K283" s="39">
        <v>45685</v>
      </c>
      <c r="L283" s="39">
        <v>45989</v>
      </c>
      <c r="M283" s="41" t="s">
        <v>126</v>
      </c>
      <c r="N283" s="41"/>
      <c r="O283" s="41"/>
    </row>
    <row r="284" spans="1:15" ht="12.75">
      <c r="A284" s="22">
        <f t="shared" si="15"/>
        <v>283</v>
      </c>
      <c r="B284" s="43" t="b">
        <f t="shared" ref="B284:B309" si="21">+C284=D284</f>
        <v>1</v>
      </c>
      <c r="C284" s="43" t="s">
        <v>803</v>
      </c>
      <c r="D284" s="38" t="s">
        <v>803</v>
      </c>
      <c r="E284" s="46" t="s">
        <v>14</v>
      </c>
      <c r="F284" s="38" t="s">
        <v>804</v>
      </c>
      <c r="G284" s="39">
        <v>45684</v>
      </c>
      <c r="H284" s="39" t="s">
        <v>805</v>
      </c>
      <c r="I284" s="40" t="b">
        <f t="shared" si="20"/>
        <v>1</v>
      </c>
      <c r="J284" s="47">
        <v>45686</v>
      </c>
      <c r="K284" s="39">
        <v>45686</v>
      </c>
      <c r="L284" s="39">
        <v>45988</v>
      </c>
      <c r="M284" s="41" t="s">
        <v>126</v>
      </c>
      <c r="N284" s="41"/>
      <c r="O284" s="41"/>
    </row>
    <row r="285" spans="1:15" ht="12.75">
      <c r="A285" s="22">
        <f t="shared" si="15"/>
        <v>284</v>
      </c>
      <c r="B285" s="43" t="b">
        <f t="shared" si="21"/>
        <v>1</v>
      </c>
      <c r="C285" s="43" t="s">
        <v>806</v>
      </c>
      <c r="D285" s="38" t="s">
        <v>806</v>
      </c>
      <c r="E285" s="46" t="s">
        <v>14</v>
      </c>
      <c r="F285" s="38" t="s">
        <v>807</v>
      </c>
      <c r="G285" s="39">
        <v>45684</v>
      </c>
      <c r="H285" s="39" t="s">
        <v>808</v>
      </c>
      <c r="I285" s="40" t="b">
        <f t="shared" si="20"/>
        <v>1</v>
      </c>
      <c r="J285" s="42">
        <v>45686</v>
      </c>
      <c r="K285" s="39">
        <v>45686</v>
      </c>
      <c r="L285" s="39">
        <v>45928</v>
      </c>
      <c r="M285" s="41" t="s">
        <v>560</v>
      </c>
      <c r="N285" s="41"/>
      <c r="O285" s="41"/>
    </row>
    <row r="286" spans="1:15" ht="12.75">
      <c r="A286" s="22">
        <f t="shared" si="15"/>
        <v>285</v>
      </c>
      <c r="B286" s="43" t="b">
        <f t="shared" si="21"/>
        <v>1</v>
      </c>
      <c r="C286" s="43" t="s">
        <v>809</v>
      </c>
      <c r="D286" s="38" t="s">
        <v>809</v>
      </c>
      <c r="E286" s="46" t="s">
        <v>14</v>
      </c>
      <c r="F286" s="38" t="s">
        <v>810</v>
      </c>
      <c r="G286" s="39">
        <v>45684</v>
      </c>
      <c r="H286" s="39" t="s">
        <v>495</v>
      </c>
      <c r="I286" s="40" t="b">
        <f t="shared" si="20"/>
        <v>1</v>
      </c>
      <c r="J286" s="42">
        <v>45686</v>
      </c>
      <c r="K286" s="39">
        <v>45686</v>
      </c>
      <c r="L286" s="39">
        <v>45989</v>
      </c>
      <c r="M286" s="41" t="s">
        <v>126</v>
      </c>
      <c r="N286" s="41"/>
      <c r="O286" s="41"/>
    </row>
    <row r="287" spans="1:15" ht="12.75">
      <c r="A287" s="22">
        <f t="shared" si="15"/>
        <v>286</v>
      </c>
      <c r="B287" s="43" t="b">
        <f t="shared" si="21"/>
        <v>1</v>
      </c>
      <c r="C287" s="43" t="s">
        <v>811</v>
      </c>
      <c r="D287" s="38" t="s">
        <v>811</v>
      </c>
      <c r="E287" s="46" t="s">
        <v>14</v>
      </c>
      <c r="F287" s="38" t="s">
        <v>812</v>
      </c>
      <c r="G287" s="39">
        <v>45684</v>
      </c>
      <c r="H287" s="39" t="s">
        <v>640</v>
      </c>
      <c r="I287" s="40" t="b">
        <f t="shared" si="20"/>
        <v>1</v>
      </c>
      <c r="J287" s="47">
        <v>45686</v>
      </c>
      <c r="K287" s="39">
        <v>45686</v>
      </c>
      <c r="L287" s="39">
        <v>45989</v>
      </c>
      <c r="M287" s="41" t="s">
        <v>577</v>
      </c>
      <c r="N287" s="41"/>
      <c r="O287" s="41"/>
    </row>
    <row r="288" spans="1:15" ht="12.75">
      <c r="A288" s="22">
        <f t="shared" si="15"/>
        <v>287</v>
      </c>
      <c r="B288" s="43" t="b">
        <f t="shared" si="21"/>
        <v>1</v>
      </c>
      <c r="C288" s="43" t="s">
        <v>813</v>
      </c>
      <c r="D288" s="38" t="s">
        <v>813</v>
      </c>
      <c r="E288" s="46" t="s">
        <v>14</v>
      </c>
      <c r="F288" s="38" t="s">
        <v>814</v>
      </c>
      <c r="G288" s="39">
        <v>45684</v>
      </c>
      <c r="H288" s="39" t="s">
        <v>815</v>
      </c>
      <c r="I288" s="40" t="b">
        <f t="shared" si="20"/>
        <v>1</v>
      </c>
      <c r="J288" s="47">
        <v>45687</v>
      </c>
      <c r="K288" s="39">
        <v>45687</v>
      </c>
      <c r="L288" s="39">
        <v>45929</v>
      </c>
      <c r="M288" s="41" t="s">
        <v>577</v>
      </c>
      <c r="N288" s="41"/>
      <c r="O288" s="41"/>
    </row>
    <row r="289" spans="1:15" ht="12.75">
      <c r="A289" s="22">
        <f t="shared" si="15"/>
        <v>288</v>
      </c>
      <c r="B289" s="43" t="b">
        <f t="shared" si="21"/>
        <v>1</v>
      </c>
      <c r="C289" s="43" t="s">
        <v>816</v>
      </c>
      <c r="D289" s="38" t="s">
        <v>816</v>
      </c>
      <c r="E289" s="46" t="s">
        <v>14</v>
      </c>
      <c r="F289" s="38" t="s">
        <v>817</v>
      </c>
      <c r="G289" s="39">
        <v>45684</v>
      </c>
      <c r="H289" s="39" t="s">
        <v>680</v>
      </c>
      <c r="I289" s="40" t="b">
        <f t="shared" si="20"/>
        <v>1</v>
      </c>
      <c r="J289" s="47">
        <v>45686</v>
      </c>
      <c r="K289" s="39">
        <v>45686</v>
      </c>
      <c r="L289" s="39">
        <v>45928</v>
      </c>
      <c r="M289" s="41" t="s">
        <v>785</v>
      </c>
      <c r="N289" s="41"/>
      <c r="O289" s="41"/>
    </row>
    <row r="290" spans="1:15" ht="12.75">
      <c r="A290" s="22">
        <f t="shared" si="15"/>
        <v>289</v>
      </c>
      <c r="B290" s="43" t="b">
        <f t="shared" si="21"/>
        <v>1</v>
      </c>
      <c r="C290" s="43" t="s">
        <v>818</v>
      </c>
      <c r="D290" s="38" t="s">
        <v>818</v>
      </c>
      <c r="E290" s="46" t="s">
        <v>14</v>
      </c>
      <c r="F290" s="38" t="s">
        <v>819</v>
      </c>
      <c r="G290" s="39">
        <v>45684</v>
      </c>
      <c r="H290" s="39" t="s">
        <v>820</v>
      </c>
      <c r="I290" s="40" t="b">
        <f t="shared" si="20"/>
        <v>1</v>
      </c>
      <c r="J290" s="42">
        <v>45686</v>
      </c>
      <c r="K290" s="39">
        <v>45686</v>
      </c>
      <c r="L290" s="39">
        <v>45886</v>
      </c>
      <c r="M290" s="41" t="s">
        <v>174</v>
      </c>
      <c r="N290" s="41"/>
      <c r="O290" s="41"/>
    </row>
    <row r="291" spans="1:15" ht="12.75">
      <c r="A291" s="22">
        <f t="shared" si="15"/>
        <v>290</v>
      </c>
      <c r="B291" s="43" t="b">
        <f t="shared" si="21"/>
        <v>1</v>
      </c>
      <c r="C291" s="43" t="s">
        <v>821</v>
      </c>
      <c r="D291" s="38" t="s">
        <v>821</v>
      </c>
      <c r="E291" s="46" t="s">
        <v>14</v>
      </c>
      <c r="F291" s="38" t="s">
        <v>822</v>
      </c>
      <c r="G291" s="39">
        <v>45684</v>
      </c>
      <c r="H291" s="39" t="s">
        <v>823</v>
      </c>
      <c r="I291" s="40" t="b">
        <f t="shared" si="20"/>
        <v>1</v>
      </c>
      <c r="J291" s="47">
        <v>45686</v>
      </c>
      <c r="K291" s="39">
        <v>45686</v>
      </c>
      <c r="L291" s="39">
        <v>45902</v>
      </c>
      <c r="M291" s="41" t="s">
        <v>785</v>
      </c>
      <c r="N291" s="41"/>
      <c r="O291" s="41"/>
    </row>
    <row r="292" spans="1:15" ht="12.75">
      <c r="A292" s="22">
        <f t="shared" si="15"/>
        <v>291</v>
      </c>
      <c r="B292" s="43" t="b">
        <f t="shared" si="21"/>
        <v>1</v>
      </c>
      <c r="C292" s="43" t="s">
        <v>824</v>
      </c>
      <c r="D292" s="38" t="s">
        <v>824</v>
      </c>
      <c r="E292" s="46" t="s">
        <v>14</v>
      </c>
      <c r="F292" s="38" t="s">
        <v>825</v>
      </c>
      <c r="G292" s="39">
        <v>45685</v>
      </c>
      <c r="H292" s="39" t="s">
        <v>826</v>
      </c>
      <c r="I292" s="40" t="b">
        <f t="shared" si="20"/>
        <v>1</v>
      </c>
      <c r="J292" s="42">
        <v>45686</v>
      </c>
      <c r="K292" s="39">
        <v>45686</v>
      </c>
      <c r="L292" s="39">
        <v>46017</v>
      </c>
      <c r="M292" s="41" t="s">
        <v>354</v>
      </c>
      <c r="N292" s="41"/>
      <c r="O292" s="41"/>
    </row>
    <row r="293" spans="1:15" ht="12.75">
      <c r="A293" s="22">
        <f t="shared" si="15"/>
        <v>292</v>
      </c>
      <c r="B293" s="43" t="b">
        <f t="shared" si="21"/>
        <v>1</v>
      </c>
      <c r="C293" s="43" t="s">
        <v>827</v>
      </c>
      <c r="D293" s="38" t="s">
        <v>827</v>
      </c>
      <c r="E293" s="46" t="s">
        <v>14</v>
      </c>
      <c r="F293" s="38" t="s">
        <v>828</v>
      </c>
      <c r="G293" s="39">
        <v>45685</v>
      </c>
      <c r="H293" s="39" t="s">
        <v>829</v>
      </c>
      <c r="I293" s="40" t="b">
        <f t="shared" si="20"/>
        <v>1</v>
      </c>
      <c r="J293" s="42">
        <v>45685</v>
      </c>
      <c r="K293" s="39">
        <v>45685</v>
      </c>
      <c r="L293" s="39">
        <v>45987</v>
      </c>
      <c r="M293" s="41" t="s">
        <v>126</v>
      </c>
      <c r="N293" s="41"/>
      <c r="O293" s="41"/>
    </row>
    <row r="294" spans="1:15" ht="12.75">
      <c r="A294" s="22">
        <f t="shared" si="15"/>
        <v>293</v>
      </c>
      <c r="B294" s="43" t="b">
        <f t="shared" si="21"/>
        <v>1</v>
      </c>
      <c r="C294" s="43" t="s">
        <v>830</v>
      </c>
      <c r="D294" s="38" t="s">
        <v>830</v>
      </c>
      <c r="E294" s="46" t="s">
        <v>14</v>
      </c>
      <c r="F294" s="38" t="s">
        <v>831</v>
      </c>
      <c r="G294" s="39">
        <v>45685</v>
      </c>
      <c r="H294" s="39" t="s">
        <v>832</v>
      </c>
      <c r="I294" s="40" t="b">
        <f t="shared" si="20"/>
        <v>1</v>
      </c>
      <c r="J294" s="47">
        <v>45686</v>
      </c>
      <c r="K294" s="39">
        <v>45686</v>
      </c>
      <c r="L294" s="39">
        <v>45897</v>
      </c>
      <c r="M294" s="41" t="s">
        <v>430</v>
      </c>
      <c r="N294" s="41"/>
      <c r="O294" s="41"/>
    </row>
    <row r="295" spans="1:15" ht="12.75">
      <c r="A295" s="22">
        <f t="shared" si="15"/>
        <v>294</v>
      </c>
      <c r="B295" s="43" t="b">
        <f t="shared" si="21"/>
        <v>1</v>
      </c>
      <c r="C295" s="43" t="s">
        <v>833</v>
      </c>
      <c r="D295" s="38" t="s">
        <v>833</v>
      </c>
      <c r="E295" s="46" t="s">
        <v>14</v>
      </c>
      <c r="F295" s="38" t="s">
        <v>834</v>
      </c>
      <c r="G295" s="39">
        <v>45685</v>
      </c>
      <c r="H295" s="39" t="s">
        <v>835</v>
      </c>
      <c r="I295" s="40" t="b">
        <f t="shared" si="20"/>
        <v>1</v>
      </c>
      <c r="J295" s="47">
        <v>45686</v>
      </c>
      <c r="K295" s="39">
        <v>45686</v>
      </c>
      <c r="L295" s="39">
        <v>45929</v>
      </c>
      <c r="M295" s="41" t="s">
        <v>134</v>
      </c>
      <c r="N295" s="41"/>
      <c r="O295" s="41"/>
    </row>
    <row r="296" spans="1:15" ht="12.75">
      <c r="A296" s="22">
        <f t="shared" si="15"/>
        <v>295</v>
      </c>
      <c r="B296" s="43" t="b">
        <f t="shared" si="21"/>
        <v>1</v>
      </c>
      <c r="C296" s="43" t="s">
        <v>836</v>
      </c>
      <c r="D296" s="38" t="s">
        <v>836</v>
      </c>
      <c r="E296" s="46" t="s">
        <v>14</v>
      </c>
      <c r="F296" s="38" t="s">
        <v>837</v>
      </c>
      <c r="G296" s="39">
        <v>45685</v>
      </c>
      <c r="H296" s="39" t="s">
        <v>832</v>
      </c>
      <c r="I296" s="40" t="b">
        <f t="shared" si="20"/>
        <v>1</v>
      </c>
      <c r="J296" s="47">
        <v>45686</v>
      </c>
      <c r="K296" s="39">
        <v>45686</v>
      </c>
      <c r="L296" s="39">
        <v>45897</v>
      </c>
      <c r="M296" s="41" t="s">
        <v>430</v>
      </c>
      <c r="N296" s="41"/>
      <c r="O296" s="41"/>
    </row>
    <row r="297" spans="1:15" ht="12.75">
      <c r="A297" s="22">
        <f t="shared" si="15"/>
        <v>296</v>
      </c>
      <c r="B297" s="43" t="b">
        <f t="shared" si="21"/>
        <v>1</v>
      </c>
      <c r="C297" s="43" t="s">
        <v>838</v>
      </c>
      <c r="D297" s="38" t="s">
        <v>838</v>
      </c>
      <c r="E297" s="46" t="s">
        <v>14</v>
      </c>
      <c r="F297" s="38" t="s">
        <v>839</v>
      </c>
      <c r="G297" s="39">
        <v>45685</v>
      </c>
      <c r="H297" s="39" t="s">
        <v>840</v>
      </c>
      <c r="I297" s="40" t="b">
        <f t="shared" si="20"/>
        <v>1</v>
      </c>
      <c r="J297" s="47">
        <v>45687</v>
      </c>
      <c r="K297" s="39">
        <v>45687</v>
      </c>
      <c r="L297" s="39">
        <v>45832</v>
      </c>
      <c r="M297" s="41" t="s">
        <v>174</v>
      </c>
      <c r="N297" s="41"/>
      <c r="O297" s="41"/>
    </row>
    <row r="298" spans="1:15" ht="12.75">
      <c r="A298" s="22">
        <f t="shared" si="15"/>
        <v>297</v>
      </c>
      <c r="B298" s="43" t="b">
        <f t="shared" si="21"/>
        <v>1</v>
      </c>
      <c r="C298" s="43" t="s">
        <v>841</v>
      </c>
      <c r="D298" s="38" t="s">
        <v>841</v>
      </c>
      <c r="E298" s="46" t="s">
        <v>14</v>
      </c>
      <c r="F298" s="38" t="s">
        <v>842</v>
      </c>
      <c r="G298" s="39">
        <v>45685</v>
      </c>
      <c r="H298" s="39" t="s">
        <v>843</v>
      </c>
      <c r="I298" s="40" t="b">
        <f t="shared" si="20"/>
        <v>1</v>
      </c>
      <c r="J298" s="47">
        <v>45686</v>
      </c>
      <c r="K298" s="39">
        <v>45686</v>
      </c>
      <c r="L298" s="39">
        <v>45957</v>
      </c>
      <c r="M298" s="41" t="s">
        <v>785</v>
      </c>
      <c r="N298" s="41"/>
      <c r="O298" s="41"/>
    </row>
    <row r="299" spans="1:15" ht="12.75">
      <c r="A299" s="22">
        <f t="shared" si="15"/>
        <v>298</v>
      </c>
      <c r="B299" s="43" t="b">
        <f t="shared" si="21"/>
        <v>1</v>
      </c>
      <c r="C299" s="43" t="s">
        <v>844</v>
      </c>
      <c r="D299" s="38" t="s">
        <v>844</v>
      </c>
      <c r="E299" s="46" t="s">
        <v>14</v>
      </c>
      <c r="F299" s="38" t="s">
        <v>845</v>
      </c>
      <c r="G299" s="39">
        <v>45685</v>
      </c>
      <c r="H299" s="39" t="s">
        <v>823</v>
      </c>
      <c r="I299" s="40" t="b">
        <f t="shared" si="20"/>
        <v>1</v>
      </c>
      <c r="J299" s="47">
        <v>45686</v>
      </c>
      <c r="K299" s="39">
        <v>45686</v>
      </c>
      <c r="L299" s="39">
        <v>45928</v>
      </c>
      <c r="M299" s="41" t="s">
        <v>785</v>
      </c>
      <c r="N299" s="41"/>
      <c r="O299" s="41"/>
    </row>
    <row r="300" spans="1:15" ht="12.75">
      <c r="A300" s="22">
        <f t="shared" si="15"/>
        <v>299</v>
      </c>
      <c r="B300" s="43" t="b">
        <f t="shared" si="21"/>
        <v>1</v>
      </c>
      <c r="C300" s="43" t="s">
        <v>846</v>
      </c>
      <c r="D300" s="38" t="s">
        <v>846</v>
      </c>
      <c r="E300" s="46" t="s">
        <v>14</v>
      </c>
      <c r="F300" s="38" t="s">
        <v>847</v>
      </c>
      <c r="G300" s="39">
        <v>45685</v>
      </c>
      <c r="H300" s="39" t="s">
        <v>823</v>
      </c>
      <c r="I300" s="40" t="b">
        <f t="shared" si="20"/>
        <v>1</v>
      </c>
      <c r="J300" s="47">
        <v>45686</v>
      </c>
      <c r="K300" s="39">
        <v>45686</v>
      </c>
      <c r="L300" s="39">
        <v>45927</v>
      </c>
      <c r="M300" s="41" t="s">
        <v>785</v>
      </c>
      <c r="N300" s="41"/>
      <c r="O300" s="41"/>
    </row>
    <row r="301" spans="1:15" ht="12.75">
      <c r="A301" s="22">
        <f t="shared" si="15"/>
        <v>300</v>
      </c>
      <c r="B301" s="43" t="b">
        <f t="shared" si="21"/>
        <v>1</v>
      </c>
      <c r="C301" s="43" t="s">
        <v>848</v>
      </c>
      <c r="D301" s="38" t="s">
        <v>848</v>
      </c>
      <c r="E301" s="46" t="s">
        <v>14</v>
      </c>
      <c r="F301" s="38" t="s">
        <v>849</v>
      </c>
      <c r="G301" s="39">
        <v>45685</v>
      </c>
      <c r="H301" s="39" t="s">
        <v>823</v>
      </c>
      <c r="I301" s="40" t="b">
        <f t="shared" si="20"/>
        <v>1</v>
      </c>
      <c r="J301" s="47">
        <v>45686</v>
      </c>
      <c r="K301" s="39">
        <v>45686</v>
      </c>
      <c r="L301" s="39">
        <v>45928</v>
      </c>
      <c r="M301" s="41" t="s">
        <v>785</v>
      </c>
      <c r="N301" s="41"/>
      <c r="O301" s="41"/>
    </row>
    <row r="302" spans="1:15" ht="12.75">
      <c r="A302" s="22">
        <f t="shared" si="15"/>
        <v>301</v>
      </c>
      <c r="B302" s="43" t="b">
        <f t="shared" si="21"/>
        <v>1</v>
      </c>
      <c r="C302" s="43" t="s">
        <v>850</v>
      </c>
      <c r="D302" s="38" t="s">
        <v>850</v>
      </c>
      <c r="E302" s="46" t="s">
        <v>14</v>
      </c>
      <c r="F302" s="38" t="s">
        <v>851</v>
      </c>
      <c r="G302" s="39">
        <v>45685</v>
      </c>
      <c r="H302" s="39" t="s">
        <v>852</v>
      </c>
      <c r="I302" s="40" t="b">
        <f t="shared" si="20"/>
        <v>1</v>
      </c>
      <c r="J302" s="47">
        <v>45688</v>
      </c>
      <c r="K302" s="39">
        <v>45688</v>
      </c>
      <c r="L302" s="39">
        <v>46019</v>
      </c>
      <c r="M302" s="41" t="s">
        <v>717</v>
      </c>
      <c r="N302" s="41"/>
      <c r="O302" s="41"/>
    </row>
    <row r="303" spans="1:15" s="7" customFormat="1" ht="12.75">
      <c r="A303" s="22">
        <f t="shared" si="15"/>
        <v>302</v>
      </c>
      <c r="B303" s="43" t="b">
        <f t="shared" si="21"/>
        <v>1</v>
      </c>
      <c r="C303" s="43" t="s">
        <v>853</v>
      </c>
      <c r="D303" s="38" t="s">
        <v>853</v>
      </c>
      <c r="E303" s="46" t="s">
        <v>14</v>
      </c>
      <c r="F303" s="38" t="s">
        <v>854</v>
      </c>
      <c r="G303" s="39">
        <v>45686</v>
      </c>
      <c r="H303" s="39" t="s">
        <v>855</v>
      </c>
      <c r="I303" s="40" t="b">
        <f t="shared" si="20"/>
        <v>1</v>
      </c>
      <c r="J303" s="47">
        <v>45687</v>
      </c>
      <c r="K303" s="39">
        <v>45687</v>
      </c>
      <c r="L303" s="39">
        <v>46013</v>
      </c>
      <c r="M303" s="41" t="s">
        <v>93</v>
      </c>
      <c r="N303" s="41"/>
      <c r="O303" s="41"/>
    </row>
    <row r="304" spans="1:15" s="7" customFormat="1" ht="12.75">
      <c r="A304" s="22">
        <f t="shared" si="15"/>
        <v>303</v>
      </c>
      <c r="B304" s="43" t="b">
        <f t="shared" si="21"/>
        <v>1</v>
      </c>
      <c r="C304" s="43" t="s">
        <v>856</v>
      </c>
      <c r="D304" s="38" t="s">
        <v>856</v>
      </c>
      <c r="E304" s="46" t="s">
        <v>14</v>
      </c>
      <c r="F304" s="38" t="s">
        <v>857</v>
      </c>
      <c r="G304" s="39">
        <v>45686</v>
      </c>
      <c r="H304" s="39" t="s">
        <v>858</v>
      </c>
      <c r="I304" s="40" t="b">
        <f t="shared" si="20"/>
        <v>1</v>
      </c>
      <c r="J304" s="47">
        <v>45687</v>
      </c>
      <c r="K304" s="39">
        <v>45687</v>
      </c>
      <c r="L304" s="39">
        <v>45929</v>
      </c>
      <c r="M304" s="41" t="s">
        <v>130</v>
      </c>
      <c r="N304" s="41"/>
      <c r="O304" s="41"/>
    </row>
    <row r="305" spans="1:15" ht="12.75">
      <c r="A305" s="22">
        <f t="shared" si="15"/>
        <v>304</v>
      </c>
      <c r="B305" s="43" t="b">
        <f t="shared" si="21"/>
        <v>1</v>
      </c>
      <c r="C305" s="43" t="s">
        <v>859</v>
      </c>
      <c r="D305" s="38" t="s">
        <v>859</v>
      </c>
      <c r="E305" s="46" t="s">
        <v>14</v>
      </c>
      <c r="F305" s="38" t="s">
        <v>860</v>
      </c>
      <c r="G305" s="39">
        <v>45686</v>
      </c>
      <c r="H305" s="39" t="s">
        <v>861</v>
      </c>
      <c r="I305" s="40" t="b">
        <f t="shared" si="20"/>
        <v>1</v>
      </c>
      <c r="J305" s="47">
        <v>45687</v>
      </c>
      <c r="K305" s="39">
        <v>45687</v>
      </c>
      <c r="L305" s="39">
        <v>45929</v>
      </c>
      <c r="M305" s="41" t="s">
        <v>785</v>
      </c>
      <c r="N305" s="41"/>
      <c r="O305" s="41"/>
    </row>
    <row r="306" spans="1:15" ht="12.75">
      <c r="A306" s="22">
        <f t="shared" si="15"/>
        <v>305</v>
      </c>
      <c r="B306" s="43" t="b">
        <f t="shared" si="21"/>
        <v>1</v>
      </c>
      <c r="C306" s="43" t="s">
        <v>862</v>
      </c>
      <c r="D306" s="38" t="s">
        <v>862</v>
      </c>
      <c r="E306" s="46" t="s">
        <v>14</v>
      </c>
      <c r="F306" s="38" t="s">
        <v>863</v>
      </c>
      <c r="G306" s="39">
        <v>45686</v>
      </c>
      <c r="H306" s="39" t="s">
        <v>861</v>
      </c>
      <c r="I306" s="40" t="b">
        <f t="shared" ref="I306:I309" si="22">+K306=J306</f>
        <v>1</v>
      </c>
      <c r="J306" s="47">
        <v>45687</v>
      </c>
      <c r="K306" s="39">
        <v>45687</v>
      </c>
      <c r="L306" s="39">
        <v>45929</v>
      </c>
      <c r="M306" s="41" t="s">
        <v>785</v>
      </c>
      <c r="N306" s="41"/>
      <c r="O306" s="41"/>
    </row>
    <row r="307" spans="1:15" ht="12.75">
      <c r="A307" s="22">
        <f t="shared" si="15"/>
        <v>306</v>
      </c>
      <c r="B307" s="43" t="b">
        <f t="shared" si="21"/>
        <v>1</v>
      </c>
      <c r="C307" s="43" t="s">
        <v>864</v>
      </c>
      <c r="D307" s="38" t="s">
        <v>864</v>
      </c>
      <c r="E307" s="46" t="s">
        <v>14</v>
      </c>
      <c r="F307" s="38" t="s">
        <v>865</v>
      </c>
      <c r="G307" s="39">
        <v>45687</v>
      </c>
      <c r="H307" s="39" t="s">
        <v>866</v>
      </c>
      <c r="I307" s="40" t="b">
        <f t="shared" si="22"/>
        <v>1</v>
      </c>
      <c r="J307" s="47">
        <v>45687</v>
      </c>
      <c r="K307" s="39">
        <v>45687</v>
      </c>
      <c r="L307" s="39">
        <v>45990</v>
      </c>
      <c r="M307" s="41" t="s">
        <v>581</v>
      </c>
      <c r="N307" s="41"/>
      <c r="O307" s="41"/>
    </row>
    <row r="308" spans="1:15" ht="12.75">
      <c r="A308" s="22">
        <f t="shared" si="15"/>
        <v>307</v>
      </c>
      <c r="B308" s="43" t="b">
        <f t="shared" si="21"/>
        <v>1</v>
      </c>
      <c r="C308" s="43" t="s">
        <v>867</v>
      </c>
      <c r="D308" s="38" t="s">
        <v>867</v>
      </c>
      <c r="E308" s="46" t="s">
        <v>14</v>
      </c>
      <c r="F308" s="38" t="s">
        <v>868</v>
      </c>
      <c r="G308" s="39">
        <v>45687</v>
      </c>
      <c r="H308" s="39" t="s">
        <v>869</v>
      </c>
      <c r="I308" s="40" t="b">
        <f t="shared" si="22"/>
        <v>1</v>
      </c>
      <c r="J308" s="47">
        <v>45688</v>
      </c>
      <c r="K308" s="39">
        <v>45688</v>
      </c>
      <c r="L308" s="39">
        <v>45930</v>
      </c>
      <c r="M308" s="41" t="s">
        <v>560</v>
      </c>
      <c r="N308" s="41"/>
      <c r="O308" s="41"/>
    </row>
    <row r="309" spans="1:15" ht="12.75">
      <c r="A309" s="22">
        <f t="shared" si="15"/>
        <v>308</v>
      </c>
      <c r="B309" s="43" t="b">
        <f t="shared" si="21"/>
        <v>1</v>
      </c>
      <c r="C309" s="43" t="s">
        <v>870</v>
      </c>
      <c r="D309" s="38" t="s">
        <v>870</v>
      </c>
      <c r="E309" s="46" t="s">
        <v>14</v>
      </c>
      <c r="F309" s="38" t="s">
        <v>871</v>
      </c>
      <c r="G309" s="39">
        <v>45687</v>
      </c>
      <c r="H309" s="39" t="s">
        <v>872</v>
      </c>
      <c r="I309" s="40" t="b">
        <f t="shared" si="22"/>
        <v>1</v>
      </c>
      <c r="J309" s="47">
        <v>45687</v>
      </c>
      <c r="K309" s="39">
        <v>45687</v>
      </c>
      <c r="L309" s="39">
        <v>45929</v>
      </c>
      <c r="M309" s="41" t="s">
        <v>785</v>
      </c>
      <c r="N309" s="41"/>
      <c r="O309" s="41"/>
    </row>
    <row r="310" spans="1:15" ht="12.75">
      <c r="B310" s="16"/>
      <c r="C310" s="16"/>
      <c r="D310" s="17"/>
      <c r="E310" s="18"/>
      <c r="F310" s="17"/>
      <c r="G310" s="19"/>
      <c r="H310" s="19"/>
      <c r="I310" s="20"/>
      <c r="J310" s="19"/>
      <c r="K310" s="19"/>
      <c r="L310" s="19"/>
      <c r="M310" s="19"/>
      <c r="N310" s="21"/>
      <c r="O310" s="21"/>
    </row>
    <row r="311" spans="1:15" ht="12.75">
      <c r="B311" s="16"/>
      <c r="C311" s="16"/>
      <c r="D311" s="17"/>
      <c r="E311" s="18"/>
      <c r="F311" s="17"/>
      <c r="G311" s="19"/>
      <c r="H311" s="19"/>
      <c r="I311" s="20"/>
      <c r="J311" s="19"/>
      <c r="K311" s="19"/>
      <c r="L311" s="19"/>
      <c r="M311" s="19"/>
      <c r="N311" s="21"/>
      <c r="O311" s="21"/>
    </row>
    <row r="315" spans="1:15" ht="12.75">
      <c r="A315" s="8" t="s">
        <v>873</v>
      </c>
      <c r="B315" s="65">
        <f>+B317+B318+B321+B316</f>
        <v>361</v>
      </c>
      <c r="C315" s="66" t="s">
        <v>874</v>
      </c>
    </row>
    <row r="316" spans="1:15" ht="12.75">
      <c r="A316" s="8" t="s">
        <v>875</v>
      </c>
      <c r="B316" s="8">
        <v>1</v>
      </c>
      <c r="C316" s="8" t="s">
        <v>876</v>
      </c>
    </row>
    <row r="317" spans="1:15" ht="12.75">
      <c r="A317" s="8" t="s">
        <v>877</v>
      </c>
      <c r="B317" s="8">
        <v>307</v>
      </c>
      <c r="C317" s="8" t="s">
        <v>878</v>
      </c>
    </row>
    <row r="318" spans="1:15" ht="12.75">
      <c r="A318" s="8" t="s">
        <v>879</v>
      </c>
      <c r="B318" s="62">
        <v>13</v>
      </c>
      <c r="C318" s="8" t="s">
        <v>880</v>
      </c>
    </row>
    <row r="319" spans="1:15" ht="12.75">
      <c r="A319" s="8" t="s">
        <v>881</v>
      </c>
      <c r="B319" s="8">
        <v>0</v>
      </c>
      <c r="C319" s="8"/>
    </row>
    <row r="320" spans="1:15" ht="12.75">
      <c r="A320" s="8" t="s">
        <v>882</v>
      </c>
      <c r="B320" s="66">
        <f>+B317+B318+B319</f>
        <v>320</v>
      </c>
      <c r="C320" s="65" t="s">
        <v>883</v>
      </c>
    </row>
    <row r="321" spans="1:3" ht="12.75">
      <c r="A321" s="61" t="s">
        <v>884</v>
      </c>
      <c r="B321" s="16">
        <v>40</v>
      </c>
      <c r="C321" s="62" t="s">
        <v>885</v>
      </c>
    </row>
    <row r="322" spans="1:3" ht="12.75">
      <c r="A322" s="11"/>
      <c r="B322" s="11"/>
      <c r="C322" s="11"/>
    </row>
    <row r="323" spans="1:3" ht="12.75">
      <c r="A323" s="12" t="s">
        <v>873</v>
      </c>
      <c r="B323" s="67">
        <v>340</v>
      </c>
      <c r="C323" s="13" t="s">
        <v>886</v>
      </c>
    </row>
    <row r="324" spans="1:3" ht="12.75">
      <c r="A324" s="14" t="s">
        <v>877</v>
      </c>
      <c r="B324" s="8">
        <f>1+307+40-8</f>
        <v>340</v>
      </c>
      <c r="C324" s="141" t="s">
        <v>887</v>
      </c>
    </row>
    <row r="325" spans="1:3" ht="12.75"/>
  </sheetData>
  <sheetProtection sheet="1" objects="1" scenarios="1"/>
  <autoFilter ref="A1:O309" xr:uid="{00000000-0009-0000-0000-000000000000}"/>
  <conditionalFormatting sqref="J159 J120:J121">
    <cfRule type="expression" dxfId="4" priority="32">
      <formula>$E$2</formula>
    </cfRule>
  </conditionalFormatting>
  <conditionalFormatting sqref="K120:K121">
    <cfRule type="expression" dxfId="3" priority="16">
      <formula>$E$2</formula>
    </cfRule>
  </conditionalFormatting>
  <conditionalFormatting sqref="J170">
    <cfRule type="expression" dxfId="2" priority="13">
      <formula>$E$2</formula>
    </cfRule>
  </conditionalFormatting>
  <conditionalFormatting sqref="J127">
    <cfRule type="expression" dxfId="1" priority="2">
      <formula>$E$2</formula>
    </cfRule>
  </conditionalFormatting>
  <conditionalFormatting sqref="K127">
    <cfRule type="expression" dxfId="0" priority="1">
      <formula>$E$2</formula>
    </cfRule>
  </conditionalFormatting>
  <pageMargins left="0.7" right="0.7" top="0.75" bottom="0.75" header="0.3" footer="0.3"/>
  <pageSetup paperSize="28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F423E-6454-4B9A-B795-E9635E13467D}">
  <dimension ref="A1:R69"/>
  <sheetViews>
    <sheetView topLeftCell="L42" zoomScaleNormal="100" workbookViewId="0">
      <selection activeCell="M37" sqref="M37"/>
    </sheetView>
  </sheetViews>
  <sheetFormatPr defaultColWidth="11" defaultRowHeight="14.25" customHeight="1"/>
  <cols>
    <col min="1" max="1" width="16.125" style="199" customWidth="1"/>
    <col min="2" max="2" width="21.25" style="73" customWidth="1"/>
    <col min="3" max="3" width="31" style="73" customWidth="1"/>
    <col min="4" max="4" width="20.375" style="73" customWidth="1"/>
    <col min="5" max="5" width="68.75" style="200" customWidth="1"/>
    <col min="6" max="6" width="27.375" style="73" customWidth="1"/>
    <col min="7" max="7" width="19.5" style="73" customWidth="1"/>
    <col min="8" max="8" width="20.125" style="149" customWidth="1"/>
    <col min="9" max="9" width="18.125" style="73" customWidth="1"/>
    <col min="10" max="10" width="17.125" style="73" customWidth="1"/>
    <col min="11" max="12" width="19.875" style="73" customWidth="1"/>
    <col min="13" max="13" width="92" style="73" customWidth="1"/>
    <col min="14" max="14" width="76.125" style="73" customWidth="1"/>
    <col min="15" max="15" width="34.875" style="73" customWidth="1"/>
    <col min="16" max="16384" width="11" style="73"/>
  </cols>
  <sheetData>
    <row r="1" spans="1:18" ht="15" customHeight="1">
      <c r="A1" s="207" t="s">
        <v>2316</v>
      </c>
      <c r="B1" s="201" t="s">
        <v>0</v>
      </c>
      <c r="C1" s="201" t="s">
        <v>1</v>
      </c>
      <c r="D1" s="202" t="s">
        <v>2</v>
      </c>
      <c r="E1" s="203" t="s">
        <v>3</v>
      </c>
      <c r="F1" s="202" t="s">
        <v>4</v>
      </c>
      <c r="G1" s="88" t="s">
        <v>5</v>
      </c>
      <c r="H1" s="204" t="s">
        <v>6</v>
      </c>
      <c r="I1" s="202" t="s">
        <v>7</v>
      </c>
      <c r="J1" s="202" t="s">
        <v>8</v>
      </c>
      <c r="K1" s="202" t="s">
        <v>9</v>
      </c>
      <c r="L1" s="202" t="s">
        <v>10</v>
      </c>
      <c r="M1" s="202" t="s">
        <v>2021</v>
      </c>
      <c r="N1" s="202" t="s">
        <v>11</v>
      </c>
      <c r="O1" s="202" t="s">
        <v>12</v>
      </c>
    </row>
    <row r="2" spans="1:18" ht="14.25" customHeight="1">
      <c r="A2" s="174">
        <v>1</v>
      </c>
      <c r="B2" s="69" t="b">
        <f>+C2=D2</f>
        <v>1</v>
      </c>
      <c r="C2" s="69" t="s">
        <v>2554</v>
      </c>
      <c r="D2" s="69" t="s">
        <v>2554</v>
      </c>
      <c r="E2" s="117" t="s">
        <v>2555</v>
      </c>
      <c r="F2" s="69" t="s">
        <v>2556</v>
      </c>
      <c r="G2" s="118">
        <v>45918</v>
      </c>
      <c r="H2" s="205">
        <v>21222000</v>
      </c>
      <c r="I2" s="116" t="b">
        <f t="shared" ref="I2:I5" si="0">+K2=J2</f>
        <v>1</v>
      </c>
      <c r="J2" s="132">
        <v>45948</v>
      </c>
      <c r="K2" s="118">
        <v>45948</v>
      </c>
      <c r="L2" s="118">
        <v>45950</v>
      </c>
      <c r="M2" s="167" t="s">
        <v>560</v>
      </c>
      <c r="N2" s="121"/>
      <c r="O2" s="121" t="s">
        <v>2557</v>
      </c>
    </row>
    <row r="3" spans="1:18" ht="14.25" customHeight="1">
      <c r="A3" s="174">
        <f t="shared" ref="A3:A27" si="1">A2+1</f>
        <v>2</v>
      </c>
      <c r="B3" s="69" t="b">
        <f>+C3=D3</f>
        <v>1</v>
      </c>
      <c r="C3" s="69" t="s">
        <v>2558</v>
      </c>
      <c r="D3" s="69" t="s">
        <v>2558</v>
      </c>
      <c r="E3" s="117" t="s">
        <v>2555</v>
      </c>
      <c r="F3" s="69" t="s">
        <v>2559</v>
      </c>
      <c r="G3" s="118">
        <v>45924</v>
      </c>
      <c r="H3" s="205">
        <v>12000000</v>
      </c>
      <c r="I3" s="116" t="b">
        <f t="shared" si="0"/>
        <v>1</v>
      </c>
      <c r="J3" s="132">
        <v>45934</v>
      </c>
      <c r="K3" s="118">
        <v>45934</v>
      </c>
      <c r="L3" s="118">
        <v>46011</v>
      </c>
      <c r="M3" s="167" t="s">
        <v>285</v>
      </c>
      <c r="N3" s="121"/>
      <c r="O3" s="116"/>
    </row>
    <row r="4" spans="1:18" ht="14.25" customHeight="1">
      <c r="A4" s="174">
        <f t="shared" si="1"/>
        <v>3</v>
      </c>
      <c r="B4" s="69" t="b">
        <f>+C4=D4</f>
        <v>1</v>
      </c>
      <c r="C4" s="69" t="s">
        <v>2533</v>
      </c>
      <c r="D4" s="69" t="s">
        <v>2533</v>
      </c>
      <c r="E4" s="117" t="s">
        <v>2555</v>
      </c>
      <c r="F4" s="69" t="s">
        <v>2560</v>
      </c>
      <c r="G4" s="118">
        <v>45924</v>
      </c>
      <c r="H4" s="205">
        <v>11469700</v>
      </c>
      <c r="I4" s="116" t="b">
        <f t="shared" si="0"/>
        <v>1</v>
      </c>
      <c r="J4" s="132">
        <v>45933</v>
      </c>
      <c r="K4" s="118">
        <v>45933</v>
      </c>
      <c r="L4" s="118">
        <v>46013</v>
      </c>
      <c r="M4" s="167" t="s">
        <v>354</v>
      </c>
      <c r="N4" s="121"/>
      <c r="O4" s="116"/>
    </row>
    <row r="5" spans="1:18" ht="14.25" customHeight="1">
      <c r="A5" s="174">
        <f t="shared" si="1"/>
        <v>4</v>
      </c>
      <c r="B5" s="69" t="b">
        <f>+C5=D5</f>
        <v>1</v>
      </c>
      <c r="C5" s="69" t="s">
        <v>2561</v>
      </c>
      <c r="D5" s="69" t="s">
        <v>2561</v>
      </c>
      <c r="E5" s="117" t="s">
        <v>2555</v>
      </c>
      <c r="F5" s="69" t="s">
        <v>2562</v>
      </c>
      <c r="G5" s="118">
        <v>45924</v>
      </c>
      <c r="H5" s="205">
        <v>3999997596</v>
      </c>
      <c r="I5" s="116" t="b">
        <f t="shared" si="0"/>
        <v>1</v>
      </c>
      <c r="J5" s="132">
        <v>45936</v>
      </c>
      <c r="K5" s="118">
        <v>45936</v>
      </c>
      <c r="L5" s="118">
        <v>46015</v>
      </c>
      <c r="M5" s="167" t="s">
        <v>126</v>
      </c>
      <c r="N5" s="121"/>
      <c r="O5" s="116"/>
    </row>
    <row r="6" spans="1:18" ht="14.25" customHeight="1">
      <c r="A6" s="174">
        <f t="shared" si="1"/>
        <v>5</v>
      </c>
      <c r="B6" s="69" t="b">
        <f>+C6=D6</f>
        <v>1</v>
      </c>
      <c r="C6" s="69" t="s">
        <v>2563</v>
      </c>
      <c r="D6" s="69" t="s">
        <v>2563</v>
      </c>
      <c r="E6" s="117" t="s">
        <v>2555</v>
      </c>
      <c r="F6" s="69" t="s">
        <v>2564</v>
      </c>
      <c r="G6" s="118">
        <v>45926</v>
      </c>
      <c r="H6" s="205">
        <v>197990058</v>
      </c>
      <c r="I6" s="116" t="b">
        <f>+K6=J6</f>
        <v>1</v>
      </c>
      <c r="J6" s="132">
        <v>45940</v>
      </c>
      <c r="K6" s="118">
        <v>45940</v>
      </c>
      <c r="L6" s="118">
        <v>46011</v>
      </c>
      <c r="M6" s="167" t="s">
        <v>594</v>
      </c>
      <c r="N6" s="121"/>
      <c r="O6" s="116"/>
    </row>
    <row r="7" spans="1:18" ht="14.25" customHeight="1">
      <c r="A7" s="174">
        <f t="shared" si="1"/>
        <v>6</v>
      </c>
      <c r="B7" s="69" t="b">
        <f>+C7=D7</f>
        <v>1</v>
      </c>
      <c r="C7" s="69" t="s">
        <v>2565</v>
      </c>
      <c r="D7" s="69" t="s">
        <v>2565</v>
      </c>
      <c r="E7" s="117" t="s">
        <v>2555</v>
      </c>
      <c r="F7" s="69" t="s">
        <v>2566</v>
      </c>
      <c r="G7" s="118">
        <v>45929</v>
      </c>
      <c r="H7" s="205">
        <v>49000000</v>
      </c>
      <c r="I7" s="116" t="b">
        <f t="shared" ref="I7" si="2">+K7=J7</f>
        <v>1</v>
      </c>
      <c r="J7" s="132">
        <v>45940</v>
      </c>
      <c r="K7" s="118">
        <v>45940</v>
      </c>
      <c r="L7" s="118">
        <v>45991</v>
      </c>
      <c r="M7" s="167" t="s">
        <v>998</v>
      </c>
      <c r="N7" s="121" t="s">
        <v>26</v>
      </c>
      <c r="O7" s="116"/>
    </row>
    <row r="8" spans="1:18" ht="14.25" customHeight="1">
      <c r="A8" s="174">
        <f t="shared" si="1"/>
        <v>7</v>
      </c>
      <c r="B8" s="69" t="b">
        <f>+C8=D8</f>
        <v>1</v>
      </c>
      <c r="C8" s="69" t="s">
        <v>2567</v>
      </c>
      <c r="D8" s="69" t="s">
        <v>2567</v>
      </c>
      <c r="E8" s="117" t="s">
        <v>2555</v>
      </c>
      <c r="F8" s="69" t="s">
        <v>2568</v>
      </c>
      <c r="G8" s="118">
        <v>45930</v>
      </c>
      <c r="H8" s="205">
        <v>10920000</v>
      </c>
      <c r="I8" s="116" t="b">
        <f>+K8=J8</f>
        <v>1</v>
      </c>
      <c r="J8" s="132">
        <v>45931</v>
      </c>
      <c r="K8" s="132">
        <v>45931</v>
      </c>
      <c r="L8" s="118">
        <v>46011</v>
      </c>
      <c r="M8" s="167" t="s">
        <v>174</v>
      </c>
      <c r="N8" s="121"/>
      <c r="O8" s="116"/>
    </row>
    <row r="9" spans="1:18" ht="12.75" customHeight="1">
      <c r="A9" s="174">
        <v>8</v>
      </c>
      <c r="B9" s="69" t="b">
        <f>+C9=D9</f>
        <v>1</v>
      </c>
      <c r="C9" s="69" t="s">
        <v>2569</v>
      </c>
      <c r="D9" s="69" t="s">
        <v>2569</v>
      </c>
      <c r="E9" s="117" t="s">
        <v>2555</v>
      </c>
      <c r="F9" s="69" t="s">
        <v>2570</v>
      </c>
      <c r="G9" s="118">
        <v>45931</v>
      </c>
      <c r="H9" s="205">
        <v>7437500</v>
      </c>
      <c r="I9" s="116" t="b">
        <f>+K9=J9</f>
        <v>1</v>
      </c>
      <c r="J9" s="132">
        <v>45932</v>
      </c>
      <c r="K9" s="132">
        <v>45932</v>
      </c>
      <c r="L9" s="118">
        <v>46001</v>
      </c>
      <c r="M9" s="167" t="s">
        <v>430</v>
      </c>
      <c r="N9" s="121"/>
      <c r="O9" s="116"/>
    </row>
    <row r="10" spans="1:18" ht="14.25" customHeight="1">
      <c r="A10" s="174">
        <f t="shared" si="1"/>
        <v>9</v>
      </c>
      <c r="B10" s="69" t="b">
        <f>+C10=D10</f>
        <v>1</v>
      </c>
      <c r="C10" s="69" t="s">
        <v>2571</v>
      </c>
      <c r="D10" s="69" t="s">
        <v>2571</v>
      </c>
      <c r="E10" s="117" t="s">
        <v>2555</v>
      </c>
      <c r="F10" s="69" t="s">
        <v>2572</v>
      </c>
      <c r="G10" s="118">
        <v>45932</v>
      </c>
      <c r="H10" s="205">
        <v>364000000</v>
      </c>
      <c r="I10" s="116" t="b">
        <f>+K10=J10</f>
        <v>1</v>
      </c>
      <c r="J10" s="132">
        <v>45936</v>
      </c>
      <c r="K10" s="118">
        <v>45936</v>
      </c>
      <c r="L10" s="118">
        <v>46022</v>
      </c>
      <c r="M10" s="167" t="s">
        <v>594</v>
      </c>
      <c r="N10" s="121"/>
      <c r="O10" s="116"/>
    </row>
    <row r="11" spans="1:18" ht="14.25" customHeight="1">
      <c r="A11" s="174">
        <f t="shared" si="1"/>
        <v>10</v>
      </c>
      <c r="B11" s="69" t="b">
        <f>+C11=D11</f>
        <v>1</v>
      </c>
      <c r="C11" s="69" t="s">
        <v>2573</v>
      </c>
      <c r="D11" s="69" t="s">
        <v>2573</v>
      </c>
      <c r="E11" s="117" t="s">
        <v>2555</v>
      </c>
      <c r="F11" s="69" t="s">
        <v>2574</v>
      </c>
      <c r="G11" s="118">
        <v>45932</v>
      </c>
      <c r="H11" s="205">
        <v>11965800</v>
      </c>
      <c r="I11" s="116" t="b">
        <f>+K11=J11</f>
        <v>1</v>
      </c>
      <c r="J11" s="132">
        <v>45933</v>
      </c>
      <c r="K11" s="118">
        <v>45933</v>
      </c>
      <c r="L11" s="118">
        <v>46013</v>
      </c>
      <c r="M11" s="167" t="s">
        <v>67</v>
      </c>
      <c r="N11" s="121"/>
      <c r="O11" s="116"/>
    </row>
    <row r="12" spans="1:18" s="221" customFormat="1" ht="14.25" customHeight="1">
      <c r="A12" s="174">
        <v>11</v>
      </c>
      <c r="B12" s="69" t="b">
        <f>+C12=D12</f>
        <v>1</v>
      </c>
      <c r="C12" s="69" t="s">
        <v>2575</v>
      </c>
      <c r="D12" s="69" t="s">
        <v>2575</v>
      </c>
      <c r="E12" s="117" t="s">
        <v>2555</v>
      </c>
      <c r="F12" s="69" t="s">
        <v>2576</v>
      </c>
      <c r="G12" s="118">
        <v>45932</v>
      </c>
      <c r="H12" s="205">
        <v>15561000</v>
      </c>
      <c r="I12" s="116" t="b">
        <f>+K12=J12</f>
        <v>1</v>
      </c>
      <c r="J12" s="132">
        <v>45936</v>
      </c>
      <c r="K12" s="118">
        <v>45936</v>
      </c>
      <c r="L12" s="118">
        <v>46011</v>
      </c>
      <c r="M12" s="167" t="s">
        <v>2577</v>
      </c>
      <c r="N12" s="121"/>
      <c r="O12" s="116"/>
      <c r="P12" s="73"/>
      <c r="Q12" s="73"/>
      <c r="R12" s="73"/>
    </row>
    <row r="13" spans="1:18" ht="14.25" customHeight="1">
      <c r="A13" s="174">
        <v>12</v>
      </c>
      <c r="B13" s="69" t="b">
        <f>+C13=D13</f>
        <v>1</v>
      </c>
      <c r="C13" s="69" t="s">
        <v>2578</v>
      </c>
      <c r="D13" s="69" t="s">
        <v>2578</v>
      </c>
      <c r="E13" s="117" t="s">
        <v>2555</v>
      </c>
      <c r="F13" s="69" t="s">
        <v>2579</v>
      </c>
      <c r="G13" s="118">
        <v>45933</v>
      </c>
      <c r="H13" s="205">
        <v>11587407</v>
      </c>
      <c r="I13" s="116" t="b">
        <f>+K13=J13</f>
        <v>1</v>
      </c>
      <c r="J13" s="132">
        <v>45933</v>
      </c>
      <c r="K13" s="118">
        <v>45933</v>
      </c>
      <c r="L13" s="118">
        <v>46022</v>
      </c>
      <c r="M13" s="167" t="s">
        <v>2580</v>
      </c>
      <c r="N13" s="121"/>
      <c r="O13" s="116"/>
    </row>
    <row r="14" spans="1:18" ht="14.25" customHeight="1">
      <c r="A14" s="174">
        <v>13</v>
      </c>
      <c r="B14" s="69" t="b">
        <f>+C14=D14</f>
        <v>1</v>
      </c>
      <c r="C14" s="69" t="s">
        <v>2581</v>
      </c>
      <c r="D14" s="69" t="s">
        <v>2581</v>
      </c>
      <c r="E14" s="117" t="s">
        <v>2555</v>
      </c>
      <c r="F14" s="69" t="s">
        <v>2582</v>
      </c>
      <c r="G14" s="118">
        <v>45933</v>
      </c>
      <c r="H14" s="205">
        <v>33219866</v>
      </c>
      <c r="I14" s="116" t="b">
        <f>+K14=J14</f>
        <v>1</v>
      </c>
      <c r="J14" s="132">
        <v>45939</v>
      </c>
      <c r="K14" s="118">
        <v>45939</v>
      </c>
      <c r="L14" s="118">
        <v>46018</v>
      </c>
      <c r="M14" s="167" t="s">
        <v>1389</v>
      </c>
      <c r="N14" s="121"/>
      <c r="O14" s="116"/>
    </row>
    <row r="15" spans="1:18" ht="14.25" customHeight="1">
      <c r="A15" s="174">
        <v>14</v>
      </c>
      <c r="B15" s="69" t="b">
        <f>+C15=D15</f>
        <v>1</v>
      </c>
      <c r="C15" s="69" t="s">
        <v>2583</v>
      </c>
      <c r="D15" s="69" t="s">
        <v>2583</v>
      </c>
      <c r="E15" s="117" t="s">
        <v>2555</v>
      </c>
      <c r="F15" s="69" t="s">
        <v>2584</v>
      </c>
      <c r="G15" s="118">
        <v>45933</v>
      </c>
      <c r="H15" s="205">
        <v>19477500</v>
      </c>
      <c r="I15" s="116" t="b">
        <f>+K15=J15</f>
        <v>1</v>
      </c>
      <c r="J15" s="132">
        <v>45936</v>
      </c>
      <c r="K15" s="118">
        <v>45936</v>
      </c>
      <c r="L15" s="118">
        <v>46011</v>
      </c>
      <c r="M15" s="167" t="s">
        <v>126</v>
      </c>
      <c r="N15" s="121"/>
      <c r="O15" s="116"/>
    </row>
    <row r="16" spans="1:18" ht="14.25" customHeight="1">
      <c r="A16" s="174">
        <f t="shared" si="1"/>
        <v>15</v>
      </c>
      <c r="B16" s="69" t="b">
        <f>+C16=D16</f>
        <v>1</v>
      </c>
      <c r="C16" s="69" t="s">
        <v>2585</v>
      </c>
      <c r="D16" s="69" t="s">
        <v>2585</v>
      </c>
      <c r="E16" s="117" t="s">
        <v>2555</v>
      </c>
      <c r="F16" s="69" t="s">
        <v>2586</v>
      </c>
      <c r="G16" s="118">
        <v>45933</v>
      </c>
      <c r="H16" s="205">
        <v>19500000</v>
      </c>
      <c r="I16" s="116" t="b">
        <f>+K16=J16</f>
        <v>1</v>
      </c>
      <c r="J16" s="132">
        <v>45937</v>
      </c>
      <c r="K16" s="118">
        <v>45937</v>
      </c>
      <c r="L16" s="118">
        <v>46020</v>
      </c>
      <c r="M16" s="167" t="s">
        <v>196</v>
      </c>
      <c r="N16" s="121"/>
      <c r="O16" s="116"/>
    </row>
    <row r="17" spans="1:15" ht="14.25" customHeight="1">
      <c r="A17" s="222">
        <f t="shared" si="1"/>
        <v>16</v>
      </c>
      <c r="B17" s="129" t="b">
        <f>+C17=D17</f>
        <v>1</v>
      </c>
      <c r="C17" s="129" t="s">
        <v>2587</v>
      </c>
      <c r="D17" s="129" t="s">
        <v>2587</v>
      </c>
      <c r="E17" s="117" t="s">
        <v>2555</v>
      </c>
      <c r="F17" s="129" t="s">
        <v>2588</v>
      </c>
      <c r="G17" s="127">
        <v>45933</v>
      </c>
      <c r="H17" s="223">
        <v>23566667</v>
      </c>
      <c r="I17" s="123" t="b">
        <f>+K17=J17</f>
        <v>1</v>
      </c>
      <c r="J17" s="128">
        <v>45938</v>
      </c>
      <c r="K17" s="127">
        <v>45938</v>
      </c>
      <c r="L17" s="127">
        <v>46013</v>
      </c>
      <c r="M17" s="224" t="s">
        <v>2580</v>
      </c>
      <c r="N17" s="130"/>
      <c r="O17" s="123"/>
    </row>
    <row r="18" spans="1:15" ht="14.25" customHeight="1">
      <c r="A18" s="193">
        <f t="shared" si="1"/>
        <v>17</v>
      </c>
      <c r="B18" s="156" t="b">
        <f>+C18=D18</f>
        <v>1</v>
      </c>
      <c r="C18" s="156" t="s">
        <v>2589</v>
      </c>
      <c r="D18" s="156" t="s">
        <v>2589</v>
      </c>
      <c r="E18" s="156" t="s">
        <v>2226</v>
      </c>
      <c r="F18" s="156" t="s">
        <v>2590</v>
      </c>
      <c r="G18" s="131">
        <v>45933</v>
      </c>
      <c r="H18" s="211">
        <v>0</v>
      </c>
      <c r="I18" s="188" t="b">
        <f>+K18=J18</f>
        <v>1</v>
      </c>
      <c r="J18" s="131">
        <v>45950</v>
      </c>
      <c r="K18" s="131">
        <v>45950</v>
      </c>
      <c r="L18" s="131">
        <v>46022</v>
      </c>
      <c r="M18" s="156" t="s">
        <v>126</v>
      </c>
      <c r="N18" s="188"/>
      <c r="O18" s="188"/>
    </row>
    <row r="19" spans="1:15" ht="14.25" customHeight="1">
      <c r="A19" s="225">
        <f t="shared" si="1"/>
        <v>18</v>
      </c>
      <c r="B19" s="70" t="b">
        <f>+C19=D19</f>
        <v>1</v>
      </c>
      <c r="C19" s="70" t="s">
        <v>2591</v>
      </c>
      <c r="D19" s="70" t="s">
        <v>2591</v>
      </c>
      <c r="E19" s="117" t="s">
        <v>2555</v>
      </c>
      <c r="F19" s="70" t="s">
        <v>2592</v>
      </c>
      <c r="G19" s="227">
        <v>45936</v>
      </c>
      <c r="H19" s="228">
        <v>20212500</v>
      </c>
      <c r="I19" s="226" t="b">
        <f>+K19=J19</f>
        <v>1</v>
      </c>
      <c r="J19" s="229">
        <v>45957</v>
      </c>
      <c r="K19" s="227">
        <v>45957</v>
      </c>
      <c r="L19" s="227">
        <v>46018</v>
      </c>
      <c r="M19" s="230" t="s">
        <v>560</v>
      </c>
      <c r="N19" s="231"/>
      <c r="O19" s="226"/>
    </row>
    <row r="20" spans="1:15" ht="14.25" customHeight="1">
      <c r="A20" s="174">
        <f t="shared" si="1"/>
        <v>19</v>
      </c>
      <c r="B20" s="69" t="b">
        <f>+C20=D20</f>
        <v>1</v>
      </c>
      <c r="C20" s="69" t="s">
        <v>2593</v>
      </c>
      <c r="D20" s="69" t="s">
        <v>2593</v>
      </c>
      <c r="E20" s="117" t="s">
        <v>2555</v>
      </c>
      <c r="F20" s="69" t="s">
        <v>2594</v>
      </c>
      <c r="G20" s="118">
        <v>45937</v>
      </c>
      <c r="H20" s="211">
        <v>20068000</v>
      </c>
      <c r="I20" s="116" t="b">
        <f>+K20=J20</f>
        <v>1</v>
      </c>
      <c r="J20" s="132">
        <v>45938</v>
      </c>
      <c r="K20" s="118">
        <v>45938</v>
      </c>
      <c r="L20" s="118">
        <v>46022</v>
      </c>
      <c r="M20" s="167" t="s">
        <v>2595</v>
      </c>
      <c r="N20" s="121"/>
      <c r="O20" s="116"/>
    </row>
    <row r="21" spans="1:15" ht="14.25" customHeight="1">
      <c r="A21" s="174">
        <f t="shared" si="1"/>
        <v>20</v>
      </c>
      <c r="B21" s="69" t="b">
        <f>+C21=D21</f>
        <v>1</v>
      </c>
      <c r="C21" s="69" t="s">
        <v>2596</v>
      </c>
      <c r="D21" s="69" t="s">
        <v>2596</v>
      </c>
      <c r="E21" s="117" t="s">
        <v>2555</v>
      </c>
      <c r="F21" s="69" t="s">
        <v>2597</v>
      </c>
      <c r="G21" s="118">
        <v>45937</v>
      </c>
      <c r="H21" s="205">
        <v>159073250</v>
      </c>
      <c r="I21" s="116" t="b">
        <f>+K21=J21</f>
        <v>1</v>
      </c>
      <c r="J21" s="132">
        <v>45940</v>
      </c>
      <c r="K21" s="118">
        <v>45940</v>
      </c>
      <c r="L21" s="118">
        <v>46022</v>
      </c>
      <c r="M21" s="167" t="s">
        <v>2598</v>
      </c>
      <c r="N21" s="121"/>
      <c r="O21" s="116"/>
    </row>
    <row r="22" spans="1:15" ht="14.25" customHeight="1">
      <c r="A22" s="174">
        <f t="shared" si="1"/>
        <v>21</v>
      </c>
      <c r="B22" s="69" t="b">
        <f>+C22=D22</f>
        <v>1</v>
      </c>
      <c r="C22" s="69" t="s">
        <v>2599</v>
      </c>
      <c r="D22" s="69" t="s">
        <v>2599</v>
      </c>
      <c r="E22" s="117" t="s">
        <v>2555</v>
      </c>
      <c r="F22" s="69" t="s">
        <v>2600</v>
      </c>
      <c r="G22" s="118">
        <v>45937</v>
      </c>
      <c r="H22" s="205">
        <v>11965800</v>
      </c>
      <c r="I22" s="116" t="b">
        <f>+K22=J22</f>
        <v>1</v>
      </c>
      <c r="J22" s="132">
        <v>45940</v>
      </c>
      <c r="K22" s="118">
        <v>45940</v>
      </c>
      <c r="L22" s="118">
        <v>46013</v>
      </c>
      <c r="M22" s="167" t="s">
        <v>67</v>
      </c>
      <c r="N22" s="121"/>
      <c r="O22" s="116"/>
    </row>
    <row r="23" spans="1:15" ht="14.25" customHeight="1">
      <c r="A23" s="193">
        <f t="shared" si="1"/>
        <v>22</v>
      </c>
      <c r="B23" s="156" t="b">
        <f>+C23=D23</f>
        <v>1</v>
      </c>
      <c r="C23" s="156" t="s">
        <v>2601</v>
      </c>
      <c r="D23" s="156" t="s">
        <v>2601</v>
      </c>
      <c r="E23" s="156" t="s">
        <v>2438</v>
      </c>
      <c r="F23" s="156" t="s">
        <v>2602</v>
      </c>
      <c r="G23" s="131">
        <v>45938</v>
      </c>
      <c r="H23" s="211">
        <v>0</v>
      </c>
      <c r="I23" s="188" t="b">
        <f>+K23=J23</f>
        <v>1</v>
      </c>
      <c r="J23" s="131">
        <v>45953</v>
      </c>
      <c r="K23" s="131">
        <v>45953</v>
      </c>
      <c r="L23" s="131">
        <v>47778</v>
      </c>
      <c r="M23" s="156" t="s">
        <v>594</v>
      </c>
      <c r="N23" s="188"/>
      <c r="O23" s="188"/>
    </row>
    <row r="24" spans="1:15" ht="14.25" customHeight="1">
      <c r="A24" s="174">
        <f t="shared" si="1"/>
        <v>23</v>
      </c>
      <c r="B24" s="69" t="b">
        <f>+C24=D24</f>
        <v>1</v>
      </c>
      <c r="C24" s="69" t="s">
        <v>2603</v>
      </c>
      <c r="D24" s="69" t="s">
        <v>2603</v>
      </c>
      <c r="E24" s="117" t="s">
        <v>2555</v>
      </c>
      <c r="F24" s="69" t="s">
        <v>2604</v>
      </c>
      <c r="G24" s="118">
        <v>45938</v>
      </c>
      <c r="H24" s="205">
        <v>399994700</v>
      </c>
      <c r="I24" s="123" t="b">
        <f>+K24=J24</f>
        <v>1</v>
      </c>
      <c r="J24" s="132">
        <v>45940</v>
      </c>
      <c r="K24" s="118">
        <v>45940</v>
      </c>
      <c r="L24" s="118">
        <v>46022</v>
      </c>
      <c r="M24" s="167" t="s">
        <v>2605</v>
      </c>
      <c r="N24" s="121" t="s">
        <v>1390</v>
      </c>
      <c r="O24" s="116"/>
    </row>
    <row r="25" spans="1:15" ht="14.25" customHeight="1">
      <c r="A25" s="174">
        <f t="shared" si="1"/>
        <v>24</v>
      </c>
      <c r="B25" s="69" t="b">
        <f>+C25=D25</f>
        <v>1</v>
      </c>
      <c r="C25" s="69" t="s">
        <v>2606</v>
      </c>
      <c r="D25" s="69" t="s">
        <v>2606</v>
      </c>
      <c r="E25" s="117" t="s">
        <v>2555</v>
      </c>
      <c r="F25" s="69" t="s">
        <v>2607</v>
      </c>
      <c r="G25" s="118">
        <v>45938</v>
      </c>
      <c r="H25" s="205">
        <v>20000000</v>
      </c>
      <c r="I25" s="116" t="b">
        <f>+K25=J25</f>
        <v>1</v>
      </c>
      <c r="J25" s="132">
        <v>45958</v>
      </c>
      <c r="K25" s="118">
        <v>45958</v>
      </c>
      <c r="L25" s="118">
        <v>46016</v>
      </c>
      <c r="M25" s="167" t="s">
        <v>560</v>
      </c>
      <c r="N25" s="121"/>
      <c r="O25" s="116"/>
    </row>
    <row r="26" spans="1:15" ht="14.25" customHeight="1">
      <c r="A26" s="174">
        <f t="shared" si="1"/>
        <v>25</v>
      </c>
      <c r="B26" s="69" t="b">
        <f>+C26=D26</f>
        <v>1</v>
      </c>
      <c r="C26" s="69" t="s">
        <v>2608</v>
      </c>
      <c r="D26" s="69" t="s">
        <v>2608</v>
      </c>
      <c r="E26" s="117" t="s">
        <v>2555</v>
      </c>
      <c r="F26" s="69" t="s">
        <v>2609</v>
      </c>
      <c r="G26" s="118">
        <v>45939</v>
      </c>
      <c r="H26" s="205">
        <v>724999998</v>
      </c>
      <c r="I26" s="116" t="b">
        <f>+K26=J26</f>
        <v>1</v>
      </c>
      <c r="J26" s="132">
        <v>45947</v>
      </c>
      <c r="K26" s="118">
        <v>45947</v>
      </c>
      <c r="L26" s="118">
        <v>46022</v>
      </c>
      <c r="M26" s="167" t="s">
        <v>2610</v>
      </c>
      <c r="N26" s="121"/>
      <c r="O26" s="116"/>
    </row>
    <row r="27" spans="1:15" ht="14.25" customHeight="1">
      <c r="A27" s="193">
        <f t="shared" si="1"/>
        <v>26</v>
      </c>
      <c r="B27" s="156" t="b">
        <f>+C27=D27</f>
        <v>1</v>
      </c>
      <c r="C27" s="156" t="s">
        <v>2611</v>
      </c>
      <c r="D27" s="156" t="s">
        <v>2611</v>
      </c>
      <c r="E27" s="247" t="s">
        <v>2612</v>
      </c>
      <c r="F27" s="156" t="s">
        <v>2613</v>
      </c>
      <c r="G27" s="131">
        <v>45939</v>
      </c>
      <c r="H27" s="211">
        <v>256000000</v>
      </c>
      <c r="I27" s="245" t="b">
        <f>+K27=J27</f>
        <v>1</v>
      </c>
      <c r="J27" s="246">
        <v>45944</v>
      </c>
      <c r="K27" s="131">
        <v>45944</v>
      </c>
      <c r="L27" s="131">
        <v>46022</v>
      </c>
      <c r="M27" s="197" t="s">
        <v>2003</v>
      </c>
      <c r="N27" s="194" t="s">
        <v>2614</v>
      </c>
      <c r="O27" s="188"/>
    </row>
    <row r="28" spans="1:15" ht="14.25" customHeight="1">
      <c r="A28" s="174">
        <f t="shared" ref="A28" si="3">A27+1</f>
        <v>27</v>
      </c>
      <c r="B28" s="69" t="b">
        <f>+C28=D28</f>
        <v>1</v>
      </c>
      <c r="C28" s="69" t="s">
        <v>2615</v>
      </c>
      <c r="D28" s="69" t="s">
        <v>2615</v>
      </c>
      <c r="E28" s="117" t="s">
        <v>2555</v>
      </c>
      <c r="F28" s="69" t="s">
        <v>2616</v>
      </c>
      <c r="G28" s="118">
        <v>45939</v>
      </c>
      <c r="H28" s="205">
        <v>11850000</v>
      </c>
      <c r="I28" s="123" t="b">
        <f>+K28=J28</f>
        <v>1</v>
      </c>
      <c r="J28" s="132">
        <v>45944</v>
      </c>
      <c r="K28" s="118">
        <v>45944</v>
      </c>
      <c r="L28" s="118">
        <v>46011</v>
      </c>
      <c r="M28" s="167" t="s">
        <v>1993</v>
      </c>
      <c r="N28" s="121"/>
      <c r="O28" s="116"/>
    </row>
    <row r="29" spans="1:15" ht="14.25" customHeight="1">
      <c r="A29" s="174">
        <f t="shared" ref="A29" si="4">A28+1</f>
        <v>28</v>
      </c>
      <c r="B29" s="69" t="b">
        <f>+C29=D29</f>
        <v>1</v>
      </c>
      <c r="C29" s="69" t="s">
        <v>2617</v>
      </c>
      <c r="D29" s="69" t="s">
        <v>2617</v>
      </c>
      <c r="E29" s="117" t="s">
        <v>2555</v>
      </c>
      <c r="F29" s="69" t="s">
        <v>2618</v>
      </c>
      <c r="G29" s="118">
        <v>45939</v>
      </c>
      <c r="H29" s="205">
        <v>24900000</v>
      </c>
      <c r="I29" s="123" t="b">
        <f>+K29=J29</f>
        <v>1</v>
      </c>
      <c r="J29" s="132">
        <v>45950</v>
      </c>
      <c r="K29" s="118">
        <v>45950</v>
      </c>
      <c r="L29" s="118">
        <v>46015</v>
      </c>
      <c r="M29" s="167" t="s">
        <v>560</v>
      </c>
      <c r="N29" s="121"/>
      <c r="O29" s="116"/>
    </row>
    <row r="30" spans="1:15" ht="14.25" customHeight="1">
      <c r="A30" s="174">
        <f t="shared" ref="A30" si="5">A29+1</f>
        <v>29</v>
      </c>
      <c r="B30" s="69" t="b">
        <f>+C30=D30</f>
        <v>1</v>
      </c>
      <c r="C30" s="69" t="s">
        <v>2619</v>
      </c>
      <c r="D30" s="69" t="s">
        <v>2619</v>
      </c>
      <c r="E30" s="117" t="s">
        <v>2555</v>
      </c>
      <c r="F30" s="69" t="s">
        <v>2620</v>
      </c>
      <c r="G30" s="118">
        <v>45940</v>
      </c>
      <c r="H30" s="205">
        <v>9413040</v>
      </c>
      <c r="I30" s="123" t="b">
        <f>+K30=J30</f>
        <v>1</v>
      </c>
      <c r="J30" s="132">
        <v>45934</v>
      </c>
      <c r="K30" s="118">
        <v>45934</v>
      </c>
      <c r="L30" s="118">
        <v>46001</v>
      </c>
      <c r="M30" s="167" t="s">
        <v>430</v>
      </c>
      <c r="N30" s="121" t="s">
        <v>1390</v>
      </c>
      <c r="O30" s="116"/>
    </row>
    <row r="31" spans="1:15" ht="14.25" customHeight="1">
      <c r="A31" s="222">
        <v>30</v>
      </c>
      <c r="B31" s="129" t="b">
        <f>+C31=D31</f>
        <v>0</v>
      </c>
      <c r="C31" s="129" t="s">
        <v>2621</v>
      </c>
      <c r="D31" s="129" t="s">
        <v>2622</v>
      </c>
      <c r="E31" s="117" t="s">
        <v>2555</v>
      </c>
      <c r="F31" s="129" t="s">
        <v>2623</v>
      </c>
      <c r="G31" s="127">
        <v>45940</v>
      </c>
      <c r="H31" s="223">
        <v>3596586299</v>
      </c>
      <c r="I31" s="123" t="b">
        <f>+K31=J31</f>
        <v>1</v>
      </c>
      <c r="J31" s="132">
        <v>45961</v>
      </c>
      <c r="K31" s="118">
        <v>45961</v>
      </c>
      <c r="L31" s="118">
        <v>46022</v>
      </c>
      <c r="M31" s="224" t="s">
        <v>2624</v>
      </c>
      <c r="N31" s="121"/>
      <c r="O31" s="123"/>
    </row>
    <row r="32" spans="1:15" ht="14.25" customHeight="1">
      <c r="A32" s="174">
        <f>A31+1</f>
        <v>31</v>
      </c>
      <c r="B32" s="69" t="b">
        <f>+C32=D32</f>
        <v>1</v>
      </c>
      <c r="C32" s="69" t="s">
        <v>2625</v>
      </c>
      <c r="D32" s="69" t="s">
        <v>2625</v>
      </c>
      <c r="E32" s="117" t="s">
        <v>2555</v>
      </c>
      <c r="F32" s="69" t="s">
        <v>2626</v>
      </c>
      <c r="G32" s="118">
        <v>45941</v>
      </c>
      <c r="H32" s="205">
        <v>17955000</v>
      </c>
      <c r="I32" s="123" t="b">
        <f>+K32=J32</f>
        <v>1</v>
      </c>
      <c r="J32" s="132">
        <v>45945</v>
      </c>
      <c r="K32" s="118">
        <v>45945</v>
      </c>
      <c r="L32" s="118">
        <v>46011</v>
      </c>
      <c r="M32" s="167" t="s">
        <v>771</v>
      </c>
      <c r="N32" s="121"/>
      <c r="O32" s="116"/>
    </row>
    <row r="33" spans="1:18" ht="15" customHeight="1">
      <c r="A33" s="174">
        <f>A32+1</f>
        <v>32</v>
      </c>
      <c r="B33" s="69" t="b">
        <f>+C33=D33</f>
        <v>1</v>
      </c>
      <c r="C33" s="69" t="s">
        <v>2627</v>
      </c>
      <c r="D33" s="69" t="s">
        <v>2627</v>
      </c>
      <c r="E33" s="117" t="s">
        <v>2555</v>
      </c>
      <c r="F33" s="69" t="s">
        <v>2628</v>
      </c>
      <c r="G33" s="118">
        <v>45944</v>
      </c>
      <c r="H33" s="205">
        <v>643764895</v>
      </c>
      <c r="I33" s="123" t="b">
        <f>+K33=J33</f>
        <v>1</v>
      </c>
      <c r="J33" s="132">
        <v>45950</v>
      </c>
      <c r="K33" s="118">
        <v>45950</v>
      </c>
      <c r="L33" s="118">
        <v>46022</v>
      </c>
      <c r="M33" s="167" t="s">
        <v>926</v>
      </c>
      <c r="N33" s="121" t="s">
        <v>26</v>
      </c>
      <c r="O33" s="116"/>
    </row>
    <row r="34" spans="1:18" ht="15" customHeight="1">
      <c r="A34" s="174">
        <f>A33+1</f>
        <v>33</v>
      </c>
      <c r="B34" s="69" t="b">
        <f>+C34=D34</f>
        <v>1</v>
      </c>
      <c r="C34" s="69" t="s">
        <v>2629</v>
      </c>
      <c r="D34" s="69" t="s">
        <v>2629</v>
      </c>
      <c r="E34" s="117" t="s">
        <v>2555</v>
      </c>
      <c r="F34" s="69" t="s">
        <v>2630</v>
      </c>
      <c r="G34" s="118">
        <v>45944</v>
      </c>
      <c r="H34" s="205">
        <v>12166667</v>
      </c>
      <c r="I34" s="123" t="b">
        <f>+K34=J34</f>
        <v>1</v>
      </c>
      <c r="J34" s="132">
        <v>45947</v>
      </c>
      <c r="K34" s="118">
        <v>45947</v>
      </c>
      <c r="L34" s="118">
        <v>46013</v>
      </c>
      <c r="M34" s="167" t="s">
        <v>83</v>
      </c>
      <c r="N34" s="121"/>
      <c r="O34" s="116"/>
    </row>
    <row r="35" spans="1:18" ht="15" customHeight="1">
      <c r="A35" s="174">
        <f>A34+1</f>
        <v>34</v>
      </c>
      <c r="B35" s="69" t="b">
        <f>+C35=D35</f>
        <v>1</v>
      </c>
      <c r="C35" s="69" t="s">
        <v>1911</v>
      </c>
      <c r="D35" s="69" t="s">
        <v>1911</v>
      </c>
      <c r="E35" s="117" t="s">
        <v>2555</v>
      </c>
      <c r="F35" s="192">
        <v>153333</v>
      </c>
      <c r="G35" s="118">
        <v>45944</v>
      </c>
      <c r="H35" s="211">
        <v>10000000</v>
      </c>
      <c r="I35" s="123" t="b">
        <f>+K35=J35</f>
        <v>1</v>
      </c>
      <c r="J35" s="132">
        <v>45945</v>
      </c>
      <c r="K35" s="118">
        <v>45945</v>
      </c>
      <c r="L35" s="118">
        <v>46015</v>
      </c>
      <c r="M35" s="167" t="s">
        <v>594</v>
      </c>
      <c r="N35" s="121" t="s">
        <v>2631</v>
      </c>
      <c r="O35" s="116"/>
    </row>
    <row r="36" spans="1:18" ht="15" customHeight="1">
      <c r="A36" s="174">
        <f>A35+1</f>
        <v>35</v>
      </c>
      <c r="B36" s="69" t="b">
        <f>+C36=D36</f>
        <v>1</v>
      </c>
      <c r="C36" s="69" t="s">
        <v>2632</v>
      </c>
      <c r="D36" s="69" t="s">
        <v>2632</v>
      </c>
      <c r="E36" s="117" t="s">
        <v>2555</v>
      </c>
      <c r="F36" s="69" t="s">
        <v>2633</v>
      </c>
      <c r="G36" s="118">
        <v>45945</v>
      </c>
      <c r="H36" s="205">
        <v>16800000</v>
      </c>
      <c r="I36" s="123" t="b">
        <f>+K36=J36</f>
        <v>1</v>
      </c>
      <c r="J36" s="132">
        <v>45950</v>
      </c>
      <c r="K36" s="118">
        <v>45950</v>
      </c>
      <c r="L36" s="118">
        <v>45660</v>
      </c>
      <c r="M36" s="224" t="s">
        <v>771</v>
      </c>
      <c r="N36" s="121"/>
      <c r="O36" s="116"/>
    </row>
    <row r="37" spans="1:18" ht="15" customHeight="1">
      <c r="A37" s="174">
        <f>A36+1</f>
        <v>36</v>
      </c>
      <c r="B37" s="69" t="b">
        <f>+C37=D37</f>
        <v>1</v>
      </c>
      <c r="C37" s="69" t="s">
        <v>2634</v>
      </c>
      <c r="D37" s="69" t="s">
        <v>2634</v>
      </c>
      <c r="E37" s="117" t="s">
        <v>2555</v>
      </c>
      <c r="F37" s="69" t="s">
        <v>2635</v>
      </c>
      <c r="G37" s="118">
        <v>45945</v>
      </c>
      <c r="H37" s="205">
        <v>60804730</v>
      </c>
      <c r="I37" s="123" t="b">
        <f>+K37=J37</f>
        <v>1</v>
      </c>
      <c r="J37" s="132">
        <v>45946</v>
      </c>
      <c r="K37" s="118">
        <v>45946</v>
      </c>
      <c r="L37" s="118">
        <v>46022</v>
      </c>
      <c r="M37" s="167" t="s">
        <v>2595</v>
      </c>
      <c r="N37" s="121" t="s">
        <v>26</v>
      </c>
      <c r="O37" s="116"/>
    </row>
    <row r="38" spans="1:18" ht="15" customHeight="1">
      <c r="A38" s="174">
        <f>A37+1</f>
        <v>37</v>
      </c>
      <c r="B38" s="69" t="b">
        <f>+C38=D38</f>
        <v>1</v>
      </c>
      <c r="C38" s="69" t="s">
        <v>2636</v>
      </c>
      <c r="D38" s="69" t="s">
        <v>2636</v>
      </c>
      <c r="E38" s="117" t="s">
        <v>2555</v>
      </c>
      <c r="F38" s="69" t="s">
        <v>2637</v>
      </c>
      <c r="G38" s="118">
        <v>45946</v>
      </c>
      <c r="H38" s="205">
        <v>197300000</v>
      </c>
      <c r="I38" s="123" t="b">
        <f>+K38=J38</f>
        <v>1</v>
      </c>
      <c r="J38" s="132">
        <v>45946</v>
      </c>
      <c r="K38" s="118">
        <v>45946</v>
      </c>
      <c r="L38" s="118">
        <v>46006</v>
      </c>
      <c r="M38" s="167" t="s">
        <v>126</v>
      </c>
      <c r="N38" s="121" t="s">
        <v>26</v>
      </c>
      <c r="O38" s="116"/>
    </row>
    <row r="39" spans="1:18" ht="15" customHeight="1">
      <c r="A39" s="174">
        <v>38</v>
      </c>
      <c r="B39" s="69" t="b">
        <f>+C39=D39</f>
        <v>1</v>
      </c>
      <c r="C39" s="69" t="s">
        <v>2638</v>
      </c>
      <c r="D39" s="69" t="s">
        <v>2638</v>
      </c>
      <c r="E39" s="117" t="s">
        <v>2555</v>
      </c>
      <c r="F39" s="192" t="s">
        <v>2639</v>
      </c>
      <c r="G39" s="118">
        <v>45946</v>
      </c>
      <c r="H39" s="205">
        <v>144899999</v>
      </c>
      <c r="I39" s="123" t="b">
        <f>+K39=J39</f>
        <v>1</v>
      </c>
      <c r="J39" s="118">
        <v>45947</v>
      </c>
      <c r="K39" s="118">
        <v>45947</v>
      </c>
      <c r="L39" s="118">
        <v>46018</v>
      </c>
      <c r="M39" s="167" t="s">
        <v>1389</v>
      </c>
      <c r="N39" s="121"/>
      <c r="O39" s="116"/>
    </row>
    <row r="40" spans="1:18" ht="14.25" customHeight="1">
      <c r="A40" s="174">
        <v>39</v>
      </c>
      <c r="B40" s="69" t="b">
        <f>+C40=D40</f>
        <v>1</v>
      </c>
      <c r="C40" s="69" t="s">
        <v>2640</v>
      </c>
      <c r="D40" s="69" t="s">
        <v>2640</v>
      </c>
      <c r="E40" s="117" t="s">
        <v>2555</v>
      </c>
      <c r="F40" s="69" t="s">
        <v>2641</v>
      </c>
      <c r="G40" s="118">
        <v>45947</v>
      </c>
      <c r="H40" s="205">
        <v>10640000</v>
      </c>
      <c r="I40" s="123" t="b">
        <f>+K40=J40</f>
        <v>1</v>
      </c>
      <c r="J40" s="132">
        <v>45948</v>
      </c>
      <c r="K40" s="118">
        <v>45948</v>
      </c>
      <c r="L40" s="118">
        <v>46044</v>
      </c>
      <c r="M40" s="167" t="s">
        <v>430</v>
      </c>
      <c r="N40" s="121"/>
      <c r="O40" s="116"/>
    </row>
    <row r="41" spans="1:18" ht="14.25" customHeight="1">
      <c r="A41" s="174">
        <v>40</v>
      </c>
      <c r="B41" s="69" t="b">
        <f>+C41=D41</f>
        <v>1</v>
      </c>
      <c r="C41" s="69" t="s">
        <v>2642</v>
      </c>
      <c r="D41" s="69" t="s">
        <v>2642</v>
      </c>
      <c r="E41" s="117" t="s">
        <v>2555</v>
      </c>
      <c r="F41" s="69" t="s">
        <v>2643</v>
      </c>
      <c r="G41" s="118">
        <v>45947</v>
      </c>
      <c r="H41" s="205">
        <v>13965000</v>
      </c>
      <c r="I41" s="123" t="b">
        <f>+K41=J41</f>
        <v>1</v>
      </c>
      <c r="J41" s="132">
        <v>45948</v>
      </c>
      <c r="K41" s="118">
        <v>45948</v>
      </c>
      <c r="L41" s="118">
        <v>46017</v>
      </c>
      <c r="M41" s="167" t="s">
        <v>2644</v>
      </c>
      <c r="N41" s="121"/>
      <c r="O41" s="116"/>
    </row>
    <row r="42" spans="1:18" ht="14.25" customHeight="1">
      <c r="A42" s="222">
        <f>A41+1</f>
        <v>41</v>
      </c>
      <c r="B42" s="129" t="b">
        <f>+C42=D42</f>
        <v>1</v>
      </c>
      <c r="C42" s="129" t="s">
        <v>2645</v>
      </c>
      <c r="D42" s="129" t="s">
        <v>2645</v>
      </c>
      <c r="E42" s="117" t="s">
        <v>2555</v>
      </c>
      <c r="F42" s="129" t="s">
        <v>2646</v>
      </c>
      <c r="G42" s="127">
        <v>45947</v>
      </c>
      <c r="H42" s="223">
        <v>210000000</v>
      </c>
      <c r="I42" s="123" t="b">
        <f>+K42=J42</f>
        <v>1</v>
      </c>
      <c r="J42" s="132">
        <v>45958</v>
      </c>
      <c r="K42" s="118">
        <v>45958</v>
      </c>
      <c r="L42" s="118">
        <v>45677</v>
      </c>
      <c r="M42" s="224" t="s">
        <v>594</v>
      </c>
      <c r="N42" s="130"/>
      <c r="O42" s="123"/>
    </row>
    <row r="43" spans="1:18" s="221" customFormat="1" ht="14.25" customHeight="1">
      <c r="A43" s="174">
        <v>42</v>
      </c>
      <c r="B43" s="69" t="b">
        <f>+C43=D43</f>
        <v>1</v>
      </c>
      <c r="C43" s="69" t="s">
        <v>2647</v>
      </c>
      <c r="D43" s="69" t="s">
        <v>2647</v>
      </c>
      <c r="E43" s="117" t="s">
        <v>2555</v>
      </c>
      <c r="F43" s="69" t="s">
        <v>2648</v>
      </c>
      <c r="G43" s="118">
        <v>45947</v>
      </c>
      <c r="H43" s="205">
        <v>21066666</v>
      </c>
      <c r="I43" s="123" t="b">
        <f>+K43=J43</f>
        <v>1</v>
      </c>
      <c r="J43" s="132">
        <v>45951</v>
      </c>
      <c r="K43" s="118">
        <v>45951</v>
      </c>
      <c r="L43" s="118">
        <v>46017</v>
      </c>
      <c r="M43" s="167" t="s">
        <v>2649</v>
      </c>
      <c r="N43" s="121" t="s">
        <v>2650</v>
      </c>
      <c r="O43" s="116" t="s">
        <v>2651</v>
      </c>
      <c r="P43" s="73"/>
      <c r="Q43" s="73"/>
      <c r="R43" s="73"/>
    </row>
    <row r="44" spans="1:18" ht="14.25" customHeight="1">
      <c r="A44" s="222">
        <f>A43+1</f>
        <v>43</v>
      </c>
      <c r="B44" s="129" t="b">
        <f>+C44=D44</f>
        <v>1</v>
      </c>
      <c r="C44" s="129" t="s">
        <v>2652</v>
      </c>
      <c r="D44" s="129" t="s">
        <v>2652</v>
      </c>
      <c r="E44" s="117" t="s">
        <v>2555</v>
      </c>
      <c r="F44" s="129" t="s">
        <v>2653</v>
      </c>
      <c r="G44" s="127">
        <v>45950</v>
      </c>
      <c r="H44" s="223">
        <v>8694000</v>
      </c>
      <c r="I44" s="123" t="b">
        <f>+K44=J44</f>
        <v>1</v>
      </c>
      <c r="J44" s="132">
        <v>45951</v>
      </c>
      <c r="K44" s="118">
        <v>45951</v>
      </c>
      <c r="L44" s="118">
        <v>46032</v>
      </c>
      <c r="M44" s="224" t="s">
        <v>2654</v>
      </c>
      <c r="N44" s="130" t="s">
        <v>2655</v>
      </c>
      <c r="O44" s="123"/>
    </row>
    <row r="45" spans="1:18" ht="14.25" customHeight="1">
      <c r="A45" s="222">
        <v>44</v>
      </c>
      <c r="B45" s="129" t="b">
        <f>+C45=D45</f>
        <v>1</v>
      </c>
      <c r="C45" s="129" t="s">
        <v>2656</v>
      </c>
      <c r="D45" s="129" t="s">
        <v>2656</v>
      </c>
      <c r="E45" s="117" t="s">
        <v>2555</v>
      </c>
      <c r="F45" s="129" t="s">
        <v>2657</v>
      </c>
      <c r="G45" s="127">
        <v>45951</v>
      </c>
      <c r="H45" s="223">
        <v>11270000</v>
      </c>
      <c r="I45" s="123" t="b">
        <f>+K45=J45</f>
        <v>1</v>
      </c>
      <c r="J45" s="132">
        <v>45952</v>
      </c>
      <c r="K45" s="118">
        <v>45952</v>
      </c>
      <c r="L45" s="118">
        <v>46021</v>
      </c>
      <c r="M45" s="224" t="s">
        <v>2605</v>
      </c>
      <c r="N45" s="130"/>
      <c r="O45" s="123"/>
    </row>
    <row r="46" spans="1:18" ht="14.25" customHeight="1">
      <c r="A46" s="222">
        <v>45</v>
      </c>
      <c r="B46" s="129" t="b">
        <f>+C46=D46</f>
        <v>1</v>
      </c>
      <c r="C46" s="129" t="s">
        <v>2658</v>
      </c>
      <c r="D46" s="129" t="s">
        <v>2658</v>
      </c>
      <c r="E46" s="117" t="s">
        <v>2555</v>
      </c>
      <c r="F46" s="129" t="s">
        <v>2659</v>
      </c>
      <c r="G46" s="127">
        <v>45952</v>
      </c>
      <c r="H46" s="223">
        <v>8384985</v>
      </c>
      <c r="I46" s="123" t="b">
        <f>+K46=J46</f>
        <v>1</v>
      </c>
      <c r="J46" s="132">
        <v>45953</v>
      </c>
      <c r="K46" s="118">
        <v>45953</v>
      </c>
      <c r="L46" s="118">
        <v>46010</v>
      </c>
      <c r="M46" s="224" t="s">
        <v>1167</v>
      </c>
      <c r="N46" s="130"/>
      <c r="O46" s="123"/>
    </row>
    <row r="47" spans="1:18" ht="14.25" customHeight="1">
      <c r="A47" s="222">
        <v>46</v>
      </c>
      <c r="B47" s="129" t="b">
        <f>+C47=D47</f>
        <v>1</v>
      </c>
      <c r="C47" s="129" t="s">
        <v>2660</v>
      </c>
      <c r="D47" s="129" t="s">
        <v>2660</v>
      </c>
      <c r="E47" s="117" t="s">
        <v>2555</v>
      </c>
      <c r="F47" s="129" t="s">
        <v>2661</v>
      </c>
      <c r="G47" s="127">
        <v>45952</v>
      </c>
      <c r="H47" s="223">
        <v>17561250</v>
      </c>
      <c r="I47" s="123" t="b">
        <f>+K47=J47</f>
        <v>1</v>
      </c>
      <c r="J47" s="132">
        <v>45952</v>
      </c>
      <c r="K47" s="118">
        <v>45952</v>
      </c>
      <c r="L47" s="118">
        <v>46011</v>
      </c>
      <c r="M47" s="224" t="s">
        <v>2595</v>
      </c>
      <c r="N47" s="130"/>
      <c r="O47" s="123"/>
    </row>
    <row r="48" spans="1:18" ht="14.25" customHeight="1">
      <c r="A48" s="174">
        <v>47</v>
      </c>
      <c r="B48" s="69" t="b">
        <f>+C48=D48</f>
        <v>1</v>
      </c>
      <c r="C48" s="69" t="s">
        <v>2662</v>
      </c>
      <c r="D48" s="69" t="s">
        <v>2662</v>
      </c>
      <c r="E48" s="117" t="s">
        <v>2555</v>
      </c>
      <c r="F48" s="192" t="s">
        <v>2663</v>
      </c>
      <c r="G48" s="118">
        <v>45952</v>
      </c>
      <c r="H48" s="205">
        <v>63905131</v>
      </c>
      <c r="I48" s="123" t="b">
        <f>+K48=J48</f>
        <v>1</v>
      </c>
      <c r="J48" s="132">
        <v>45953</v>
      </c>
      <c r="K48" s="118">
        <v>45953</v>
      </c>
      <c r="L48" s="118">
        <v>46013</v>
      </c>
      <c r="M48" s="167" t="s">
        <v>2664</v>
      </c>
      <c r="N48" s="121"/>
      <c r="O48" s="116"/>
    </row>
    <row r="49" spans="1:18" s="221" customFormat="1" ht="14.25" customHeight="1">
      <c r="A49" s="174">
        <f>A48+1</f>
        <v>48</v>
      </c>
      <c r="B49" s="69" t="b">
        <f>+C49=D49</f>
        <v>1</v>
      </c>
      <c r="C49" s="69" t="s">
        <v>2665</v>
      </c>
      <c r="D49" s="69" t="s">
        <v>2665</v>
      </c>
      <c r="E49" s="117" t="s">
        <v>2555</v>
      </c>
      <c r="F49" s="192" t="s">
        <v>2666</v>
      </c>
      <c r="G49" s="118">
        <v>45953</v>
      </c>
      <c r="H49" s="205">
        <v>225606000</v>
      </c>
      <c r="I49" s="123" t="b">
        <f>+K49=J49</f>
        <v>1</v>
      </c>
      <c r="J49" s="132">
        <v>45953</v>
      </c>
      <c r="K49" s="118">
        <v>45953</v>
      </c>
      <c r="L49" s="118">
        <v>46043</v>
      </c>
      <c r="M49" s="167" t="s">
        <v>2667</v>
      </c>
      <c r="N49" s="121" t="s">
        <v>2668</v>
      </c>
      <c r="O49" s="116" t="s">
        <v>2669</v>
      </c>
      <c r="P49" s="73"/>
      <c r="Q49" s="73"/>
      <c r="R49" s="73"/>
    </row>
    <row r="50" spans="1:18" s="221" customFormat="1" ht="14.25" customHeight="1">
      <c r="A50" s="174">
        <f>A49+1</f>
        <v>49</v>
      </c>
      <c r="B50" s="69" t="b">
        <f>+C50=D50</f>
        <v>1</v>
      </c>
      <c r="C50" s="69" t="s">
        <v>2670</v>
      </c>
      <c r="D50" s="69" t="s">
        <v>2670</v>
      </c>
      <c r="E50" s="117" t="s">
        <v>2555</v>
      </c>
      <c r="F50" s="192" t="s">
        <v>2671</v>
      </c>
      <c r="G50" s="118">
        <v>45953</v>
      </c>
      <c r="H50" s="205">
        <v>15000000</v>
      </c>
      <c r="I50" s="123" t="b">
        <f>+K50=J50</f>
        <v>1</v>
      </c>
      <c r="J50" s="132">
        <v>45958</v>
      </c>
      <c r="K50" s="118">
        <v>45958</v>
      </c>
      <c r="L50" s="118">
        <v>46018</v>
      </c>
      <c r="M50" s="167" t="s">
        <v>2644</v>
      </c>
      <c r="N50" s="121"/>
      <c r="O50" s="116"/>
      <c r="P50" s="73"/>
      <c r="Q50" s="73"/>
      <c r="R50" s="73"/>
    </row>
    <row r="51" spans="1:18" s="221" customFormat="1" ht="14.25" customHeight="1">
      <c r="A51" s="174">
        <v>50</v>
      </c>
      <c r="B51" s="69" t="b">
        <f>+C51=D51</f>
        <v>1</v>
      </c>
      <c r="C51" s="69" t="s">
        <v>2672</v>
      </c>
      <c r="D51" s="69" t="s">
        <v>2672</v>
      </c>
      <c r="E51" s="117" t="s">
        <v>2555</v>
      </c>
      <c r="F51" s="192" t="s">
        <v>2673</v>
      </c>
      <c r="G51" s="118">
        <v>45957</v>
      </c>
      <c r="H51" s="205">
        <v>8400000</v>
      </c>
      <c r="I51" s="123" t="b">
        <f>+K51=J51</f>
        <v>1</v>
      </c>
      <c r="J51" s="132">
        <v>45959</v>
      </c>
      <c r="K51" s="118">
        <v>45959</v>
      </c>
      <c r="L51" s="118">
        <v>46022</v>
      </c>
      <c r="M51" s="167" t="s">
        <v>594</v>
      </c>
      <c r="N51" s="121" t="s">
        <v>2674</v>
      </c>
      <c r="O51" s="116" t="s">
        <v>2675</v>
      </c>
      <c r="P51" s="73"/>
      <c r="Q51" s="73"/>
      <c r="R51" s="73"/>
    </row>
    <row r="52" spans="1:18" s="221" customFormat="1" ht="14.25" customHeight="1">
      <c r="A52" s="174">
        <f>A51+1</f>
        <v>51</v>
      </c>
      <c r="B52" s="69" t="b">
        <f>+C52=D52</f>
        <v>1</v>
      </c>
      <c r="C52" s="69" t="s">
        <v>2676</v>
      </c>
      <c r="D52" s="69" t="s">
        <v>2676</v>
      </c>
      <c r="E52" s="117" t="s">
        <v>2555</v>
      </c>
      <c r="F52" s="192" t="s">
        <v>2677</v>
      </c>
      <c r="G52" s="118">
        <v>45957</v>
      </c>
      <c r="H52" s="205">
        <v>8400000</v>
      </c>
      <c r="I52" s="123" t="b">
        <f>+K52=J52</f>
        <v>1</v>
      </c>
      <c r="J52" s="132">
        <v>45959</v>
      </c>
      <c r="K52" s="118">
        <v>45959</v>
      </c>
      <c r="L52" s="118">
        <v>46022</v>
      </c>
      <c r="M52" s="167" t="s">
        <v>594</v>
      </c>
      <c r="N52" s="121"/>
      <c r="O52" s="116"/>
      <c r="P52" s="73"/>
      <c r="Q52" s="73"/>
      <c r="R52" s="73"/>
    </row>
    <row r="53" spans="1:18" s="221" customFormat="1" ht="14.25" customHeight="1">
      <c r="A53" s="174">
        <v>52</v>
      </c>
      <c r="B53" s="69" t="b">
        <f>+C53=D53</f>
        <v>1</v>
      </c>
      <c r="C53" s="69" t="s">
        <v>2678</v>
      </c>
      <c r="D53" s="69" t="s">
        <v>2678</v>
      </c>
      <c r="E53" s="117" t="s">
        <v>2555</v>
      </c>
      <c r="F53" s="192" t="s">
        <v>2679</v>
      </c>
      <c r="G53" s="118">
        <v>45959</v>
      </c>
      <c r="H53" s="205">
        <v>5040000</v>
      </c>
      <c r="I53" s="123" t="b">
        <f>+K53=J53</f>
        <v>1</v>
      </c>
      <c r="J53" s="132">
        <v>45959</v>
      </c>
      <c r="K53" s="118">
        <v>45959</v>
      </c>
      <c r="L53" s="118">
        <v>46005</v>
      </c>
      <c r="M53" s="167" t="s">
        <v>2595</v>
      </c>
      <c r="N53" s="121"/>
      <c r="O53" s="116"/>
      <c r="P53" s="73"/>
      <c r="Q53" s="73"/>
      <c r="R53" s="73"/>
    </row>
    <row r="54" spans="1:18" ht="14.25" customHeight="1">
      <c r="A54" s="222">
        <v>53</v>
      </c>
      <c r="B54" s="129" t="b">
        <f>+C54=D54</f>
        <v>1</v>
      </c>
      <c r="C54" s="129" t="s">
        <v>2680</v>
      </c>
      <c r="D54" s="129" t="s">
        <v>2680</v>
      </c>
      <c r="E54" s="124" t="s">
        <v>2555</v>
      </c>
      <c r="F54" s="242" t="s">
        <v>2681</v>
      </c>
      <c r="G54" s="127">
        <v>45957</v>
      </c>
      <c r="H54" s="223">
        <v>59790000</v>
      </c>
      <c r="I54" s="123" t="b">
        <f>+K54=J54</f>
        <v>1</v>
      </c>
      <c r="J54" s="128">
        <v>45960</v>
      </c>
      <c r="K54" s="127">
        <v>45960</v>
      </c>
      <c r="L54" s="127">
        <v>46005</v>
      </c>
      <c r="M54" s="224" t="s">
        <v>2580</v>
      </c>
      <c r="N54" s="130"/>
      <c r="O54" s="123"/>
    </row>
    <row r="55" spans="1:18" ht="14.25" customHeight="1">
      <c r="A55" s="174">
        <v>54</v>
      </c>
      <c r="B55" s="69" t="b">
        <f>+C55=D55</f>
        <v>1</v>
      </c>
      <c r="C55" s="69" t="s">
        <v>2682</v>
      </c>
      <c r="D55" s="69" t="s">
        <v>2682</v>
      </c>
      <c r="E55" s="124" t="s">
        <v>2555</v>
      </c>
      <c r="F55" s="69" t="s">
        <v>2683</v>
      </c>
      <c r="G55" s="118">
        <v>45959</v>
      </c>
      <c r="H55" s="205">
        <v>5292000</v>
      </c>
      <c r="I55" s="117" t="b">
        <f>+K55=J55</f>
        <v>1</v>
      </c>
      <c r="J55" s="118">
        <v>45961</v>
      </c>
      <c r="K55" s="118">
        <v>45961</v>
      </c>
      <c r="L55" s="118">
        <v>46005</v>
      </c>
      <c r="M55" s="69" t="s">
        <v>2595</v>
      </c>
      <c r="N55" s="117"/>
      <c r="O55" s="117"/>
    </row>
    <row r="56" spans="1:18" ht="14.25" customHeight="1">
      <c r="A56" s="174">
        <v>55</v>
      </c>
      <c r="B56" s="69" t="b">
        <f>+C56=D56</f>
        <v>1</v>
      </c>
      <c r="C56" s="69" t="s">
        <v>2684</v>
      </c>
      <c r="D56" s="69" t="s">
        <v>2684</v>
      </c>
      <c r="E56" s="124" t="s">
        <v>2555</v>
      </c>
      <c r="F56" s="69" t="s">
        <v>2685</v>
      </c>
      <c r="G56" s="118">
        <v>45911</v>
      </c>
      <c r="H56" s="205">
        <v>550000000</v>
      </c>
      <c r="I56" s="116" t="b">
        <f>+K56=J56</f>
        <v>1</v>
      </c>
      <c r="J56" s="132">
        <v>45937</v>
      </c>
      <c r="K56" s="118">
        <v>45937</v>
      </c>
      <c r="L56" s="118">
        <v>46022</v>
      </c>
      <c r="M56" s="167" t="s">
        <v>430</v>
      </c>
      <c r="N56" s="121" t="s">
        <v>26</v>
      </c>
      <c r="O56" s="116" t="s">
        <v>2651</v>
      </c>
    </row>
    <row r="57" spans="1:18" s="221" customFormat="1" ht="14.25" customHeight="1">
      <c r="A57" s="236"/>
      <c r="B57" s="237"/>
      <c r="C57" s="237"/>
      <c r="D57" s="237"/>
      <c r="E57" s="238"/>
      <c r="F57" s="237"/>
      <c r="G57" s="239"/>
      <c r="H57" s="240"/>
      <c r="I57" s="238"/>
      <c r="J57" s="241"/>
      <c r="K57" s="239"/>
      <c r="L57" s="239"/>
      <c r="M57" s="237"/>
      <c r="N57" s="143"/>
      <c r="O57" s="238"/>
    </row>
    <row r="58" spans="1:18" ht="14.25" customHeight="1">
      <c r="D58" s="147"/>
    </row>
    <row r="59" spans="1:18" ht="14.25" customHeight="1">
      <c r="A59" s="17" t="s">
        <v>873</v>
      </c>
      <c r="B59" s="206">
        <v>55</v>
      </c>
      <c r="C59" s="190" t="s">
        <v>874</v>
      </c>
      <c r="D59" s="147"/>
    </row>
    <row r="60" spans="1:18" ht="14.25" customHeight="1">
      <c r="A60" s="17" t="s">
        <v>875</v>
      </c>
      <c r="B60" s="17">
        <v>2</v>
      </c>
      <c r="C60" s="17" t="s">
        <v>1929</v>
      </c>
      <c r="D60" s="147"/>
    </row>
    <row r="61" spans="1:18" ht="14.25" customHeight="1">
      <c r="A61" s="17" t="s">
        <v>2686</v>
      </c>
      <c r="B61" s="17">
        <v>1</v>
      </c>
      <c r="C61" s="17" t="s">
        <v>2687</v>
      </c>
      <c r="D61" s="147"/>
    </row>
    <row r="62" spans="1:18" ht="15" customHeight="1">
      <c r="A62" s="17" t="s">
        <v>877</v>
      </c>
      <c r="B62" s="17">
        <f>B59-B60-B61</f>
        <v>52</v>
      </c>
      <c r="C62" s="208" t="s">
        <v>2688</v>
      </c>
      <c r="D62" s="147"/>
    </row>
    <row r="63" spans="1:18" ht="14.25" customHeight="1">
      <c r="A63" s="17" t="s">
        <v>879</v>
      </c>
      <c r="B63" s="21">
        <v>2</v>
      </c>
      <c r="C63" s="17" t="s">
        <v>880</v>
      </c>
      <c r="D63" s="147"/>
    </row>
    <row r="64" spans="1:18" ht="14.25" customHeight="1">
      <c r="A64" s="17" t="s">
        <v>882</v>
      </c>
      <c r="B64" s="209">
        <f>+B62+B63</f>
        <v>54</v>
      </c>
      <c r="C64" s="190" t="s">
        <v>883</v>
      </c>
      <c r="D64" s="147"/>
    </row>
    <row r="65" spans="1:8" ht="14.25" customHeight="1">
      <c r="A65" s="82" t="s">
        <v>2314</v>
      </c>
      <c r="B65" s="21">
        <v>12</v>
      </c>
      <c r="C65" s="21" t="s">
        <v>2689</v>
      </c>
      <c r="D65" s="147"/>
    </row>
    <row r="66" spans="1:8" ht="14.25" customHeight="1">
      <c r="A66" s="17"/>
      <c r="B66" s="17"/>
      <c r="C66" s="17"/>
      <c r="D66" s="147"/>
    </row>
    <row r="67" spans="1:8" ht="14.25" customHeight="1">
      <c r="A67" s="17" t="s">
        <v>873</v>
      </c>
      <c r="B67" s="198">
        <f>B62+B63+B65-2</f>
        <v>64</v>
      </c>
      <c r="C67" s="190" t="s">
        <v>886</v>
      </c>
      <c r="D67" s="233" t="s">
        <v>2690</v>
      </c>
    </row>
    <row r="68" spans="1:8" ht="14.25" customHeight="1">
      <c r="D68" s="147"/>
    </row>
    <row r="69" spans="1:8" ht="14.25" customHeight="1">
      <c r="D69" s="147"/>
      <c r="H69" s="73"/>
    </row>
  </sheetData>
  <sheetProtection sheet="1" objects="1" scenarios="1"/>
  <autoFilter ref="A1:O56" xr:uid="{00000000-0009-0000-0000-000002000000}"/>
  <pageMargins left="0.7" right="0.7" top="0.75" bottom="0.75" header="0.3" footer="0.3"/>
  <pageSetup paperSize="281" orientation="portrait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7C213-9671-4383-A001-0CFC641C829D}">
  <dimension ref="A1:R78"/>
  <sheetViews>
    <sheetView tabSelected="1" topLeftCell="I1" zoomScaleNormal="100" workbookViewId="0">
      <selection activeCell="K2" sqref="J2:K2"/>
    </sheetView>
  </sheetViews>
  <sheetFormatPr defaultColWidth="11" defaultRowHeight="14.25" customHeight="1"/>
  <cols>
    <col min="1" max="1" width="16.125" style="199" customWidth="1"/>
    <col min="2" max="2" width="21.25" style="73" customWidth="1"/>
    <col min="3" max="3" width="34.5" style="73" customWidth="1"/>
    <col min="4" max="4" width="20.375" style="73" customWidth="1"/>
    <col min="5" max="5" width="68.75" style="200" customWidth="1"/>
    <col min="6" max="6" width="27.375" style="73" customWidth="1"/>
    <col min="7" max="7" width="19.5" style="73" customWidth="1"/>
    <col min="8" max="8" width="20.125" style="149" customWidth="1"/>
    <col min="9" max="9" width="18.125" style="73" customWidth="1"/>
    <col min="10" max="10" width="17.125" style="73" customWidth="1"/>
    <col min="11" max="12" width="19.875" style="73" customWidth="1"/>
    <col min="13" max="13" width="92" style="73" customWidth="1"/>
    <col min="14" max="14" width="76.125" style="73" customWidth="1"/>
    <col min="15" max="15" width="34.875" style="73" customWidth="1"/>
    <col min="16" max="16384" width="11" style="73"/>
  </cols>
  <sheetData>
    <row r="1" spans="1:18" ht="15" customHeight="1">
      <c r="A1" s="207" t="s">
        <v>2316</v>
      </c>
      <c r="B1" s="201" t="s">
        <v>0</v>
      </c>
      <c r="C1" s="201" t="s">
        <v>1</v>
      </c>
      <c r="D1" s="202" t="s">
        <v>2</v>
      </c>
      <c r="E1" s="203" t="s">
        <v>3</v>
      </c>
      <c r="F1" s="202" t="s">
        <v>4</v>
      </c>
      <c r="G1" s="88" t="s">
        <v>5</v>
      </c>
      <c r="H1" s="204" t="s">
        <v>6</v>
      </c>
      <c r="I1" s="202" t="s">
        <v>7</v>
      </c>
      <c r="J1" s="202" t="s">
        <v>8</v>
      </c>
      <c r="K1" s="202" t="s">
        <v>9</v>
      </c>
      <c r="L1" s="202" t="s">
        <v>10</v>
      </c>
      <c r="M1" s="202" t="s">
        <v>2021</v>
      </c>
      <c r="N1" s="202" t="s">
        <v>11</v>
      </c>
      <c r="O1" s="202" t="s">
        <v>12</v>
      </c>
    </row>
    <row r="2" spans="1:18" ht="14.25" customHeight="1">
      <c r="A2" s="169">
        <v>1</v>
      </c>
      <c r="B2" s="159" t="b">
        <f>+C2=D2</f>
        <v>1</v>
      </c>
      <c r="C2" s="159" t="s">
        <v>2691</v>
      </c>
      <c r="D2" s="159" t="s">
        <v>2691</v>
      </c>
      <c r="E2" s="268" t="s">
        <v>2692</v>
      </c>
      <c r="F2" s="159" t="s">
        <v>2693</v>
      </c>
      <c r="G2" s="161">
        <v>45862</v>
      </c>
      <c r="H2" s="162">
        <v>1371650633</v>
      </c>
      <c r="I2" s="160" t="b">
        <f>+K2=J2</f>
        <v>1</v>
      </c>
      <c r="J2" s="267">
        <v>45986</v>
      </c>
      <c r="K2" s="161">
        <v>45986</v>
      </c>
      <c r="L2" s="131">
        <v>45978</v>
      </c>
      <c r="M2" s="163" t="s">
        <v>926</v>
      </c>
      <c r="N2" s="166" t="s">
        <v>2694</v>
      </c>
      <c r="O2" s="160"/>
    </row>
    <row r="3" spans="1:18" ht="14.25" customHeight="1">
      <c r="A3" s="169">
        <f>A2+1</f>
        <v>2</v>
      </c>
      <c r="B3" s="159" t="b">
        <f>+C3=D3</f>
        <v>1</v>
      </c>
      <c r="C3" s="159" t="s">
        <v>2695</v>
      </c>
      <c r="D3" s="159" t="s">
        <v>2695</v>
      </c>
      <c r="E3" s="268" t="s">
        <v>2692</v>
      </c>
      <c r="F3" s="159" t="s">
        <v>2696</v>
      </c>
      <c r="G3" s="161">
        <v>45862</v>
      </c>
      <c r="H3" s="162">
        <v>116118354</v>
      </c>
      <c r="I3" s="160" t="b">
        <f>+K3=J3</f>
        <v>1</v>
      </c>
      <c r="J3" s="164">
        <v>45986</v>
      </c>
      <c r="K3" s="165">
        <v>45986</v>
      </c>
      <c r="L3" s="131">
        <v>45978</v>
      </c>
      <c r="M3" s="163" t="s">
        <v>926</v>
      </c>
      <c r="N3" s="166" t="s">
        <v>2697</v>
      </c>
      <c r="O3" s="160"/>
    </row>
    <row r="4" spans="1:18" ht="12.75" customHeight="1">
      <c r="A4" s="174">
        <v>3</v>
      </c>
      <c r="B4" s="69" t="b">
        <f>+C4=D4</f>
        <v>1</v>
      </c>
      <c r="C4" s="69" t="s">
        <v>2698</v>
      </c>
      <c r="D4" s="69" t="s">
        <v>2698</v>
      </c>
      <c r="E4" s="264" t="s">
        <v>2699</v>
      </c>
      <c r="F4" s="69" t="s">
        <v>2700</v>
      </c>
      <c r="G4" s="118">
        <v>45931</v>
      </c>
      <c r="H4" s="205">
        <v>389200000</v>
      </c>
      <c r="I4" s="116" t="b">
        <f>+K4=J4</f>
        <v>1</v>
      </c>
      <c r="J4" s="128">
        <v>45968</v>
      </c>
      <c r="K4" s="127">
        <v>45968</v>
      </c>
      <c r="L4" s="127">
        <v>46176</v>
      </c>
      <c r="M4" s="167" t="s">
        <v>2649</v>
      </c>
      <c r="N4" s="121"/>
      <c r="O4" s="116"/>
    </row>
    <row r="5" spans="1:18" ht="14.25" customHeight="1">
      <c r="A5" s="193">
        <f>A4+1</f>
        <v>4</v>
      </c>
      <c r="B5" s="156" t="b">
        <f>+C5=D5</f>
        <v>1</v>
      </c>
      <c r="C5" s="156" t="s">
        <v>2701</v>
      </c>
      <c r="D5" s="156" t="s">
        <v>2701</v>
      </c>
      <c r="E5" s="156" t="s">
        <v>2438</v>
      </c>
      <c r="F5" s="156" t="s">
        <v>2702</v>
      </c>
      <c r="G5" s="131">
        <v>45940</v>
      </c>
      <c r="H5" s="211">
        <v>0</v>
      </c>
      <c r="I5" s="188" t="b">
        <f>+K5=J5</f>
        <v>1</v>
      </c>
      <c r="J5" s="164"/>
      <c r="K5" s="165"/>
      <c r="L5" s="165"/>
      <c r="M5" s="156" t="s">
        <v>259</v>
      </c>
      <c r="N5" s="188" t="s">
        <v>2703</v>
      </c>
      <c r="O5" s="188"/>
    </row>
    <row r="6" spans="1:18" ht="14.25" customHeight="1">
      <c r="A6" s="193">
        <f>A5+1</f>
        <v>5</v>
      </c>
      <c r="B6" s="156" t="b">
        <f>+C6=D6</f>
        <v>1</v>
      </c>
      <c r="C6" s="156" t="s">
        <v>2704</v>
      </c>
      <c r="D6" s="156" t="s">
        <v>2704</v>
      </c>
      <c r="E6" s="156" t="s">
        <v>2438</v>
      </c>
      <c r="F6" s="156" t="s">
        <v>2705</v>
      </c>
      <c r="G6" s="131">
        <v>45940</v>
      </c>
      <c r="H6" s="211">
        <v>0</v>
      </c>
      <c r="I6" s="188" t="b">
        <f>+K6=J6</f>
        <v>1</v>
      </c>
      <c r="J6" s="164"/>
      <c r="K6" s="165"/>
      <c r="L6" s="165"/>
      <c r="M6" s="156" t="s">
        <v>259</v>
      </c>
      <c r="N6" s="188" t="s">
        <v>2703</v>
      </c>
      <c r="O6" s="188"/>
    </row>
    <row r="7" spans="1:18" ht="15" customHeight="1">
      <c r="A7" s="193">
        <f>A6+1</f>
        <v>6</v>
      </c>
      <c r="B7" s="156" t="b">
        <f>+C7=D7</f>
        <v>1</v>
      </c>
      <c r="C7" s="156" t="s">
        <v>2706</v>
      </c>
      <c r="D7" s="156" t="s">
        <v>2706</v>
      </c>
      <c r="E7" s="156" t="s">
        <v>2438</v>
      </c>
      <c r="F7" s="156" t="s">
        <v>2707</v>
      </c>
      <c r="G7" s="131">
        <v>45946</v>
      </c>
      <c r="H7" s="211">
        <v>0</v>
      </c>
      <c r="I7" s="188" t="b">
        <f>+K7=J7</f>
        <v>1</v>
      </c>
      <c r="J7" s="164"/>
      <c r="K7" s="165"/>
      <c r="L7" s="165"/>
      <c r="M7" s="156" t="s">
        <v>259</v>
      </c>
      <c r="N7" s="188" t="s">
        <v>2703</v>
      </c>
      <c r="O7" s="188"/>
    </row>
    <row r="8" spans="1:18" ht="15" customHeight="1">
      <c r="A8" s="193">
        <f>A7+1</f>
        <v>7</v>
      </c>
      <c r="B8" s="156" t="b">
        <f>+C8=D8</f>
        <v>1</v>
      </c>
      <c r="C8" s="156" t="s">
        <v>2708</v>
      </c>
      <c r="D8" s="156" t="s">
        <v>2708</v>
      </c>
      <c r="E8" s="156" t="s">
        <v>2438</v>
      </c>
      <c r="F8" s="156" t="s">
        <v>2709</v>
      </c>
      <c r="G8" s="131">
        <v>45946</v>
      </c>
      <c r="H8" s="211">
        <v>0</v>
      </c>
      <c r="I8" s="188" t="b">
        <f>+K8=J8</f>
        <v>1</v>
      </c>
      <c r="J8" s="164"/>
      <c r="K8" s="165"/>
      <c r="L8" s="165"/>
      <c r="M8" s="156" t="s">
        <v>259</v>
      </c>
      <c r="N8" s="188" t="s">
        <v>2077</v>
      </c>
      <c r="O8" s="188"/>
    </row>
    <row r="9" spans="1:18" s="221" customFormat="1" ht="15" customHeight="1">
      <c r="A9" s="193">
        <f>A8+1</f>
        <v>8</v>
      </c>
      <c r="B9" s="156" t="b">
        <f>+C9=D9</f>
        <v>1</v>
      </c>
      <c r="C9" s="156" t="s">
        <v>2710</v>
      </c>
      <c r="D9" s="156" t="s">
        <v>2710</v>
      </c>
      <c r="E9" s="156" t="s">
        <v>2438</v>
      </c>
      <c r="F9" s="156" t="s">
        <v>2711</v>
      </c>
      <c r="G9" s="131">
        <v>45946</v>
      </c>
      <c r="H9" s="211">
        <v>0</v>
      </c>
      <c r="I9" s="188" t="b">
        <f>+K9=J9</f>
        <v>1</v>
      </c>
      <c r="J9" s="164"/>
      <c r="K9" s="165"/>
      <c r="L9" s="165"/>
      <c r="M9" s="156"/>
      <c r="N9" s="188" t="s">
        <v>2077</v>
      </c>
      <c r="O9" s="188"/>
    </row>
    <row r="10" spans="1:18" s="221" customFormat="1" ht="14.25" customHeight="1">
      <c r="A10" s="169">
        <f>A9+1</f>
        <v>9</v>
      </c>
      <c r="B10" s="214" t="b">
        <f>+C10=D10</f>
        <v>1</v>
      </c>
      <c r="C10" s="214" t="s">
        <v>2712</v>
      </c>
      <c r="D10" s="214" t="s">
        <v>2712</v>
      </c>
      <c r="E10" s="268" t="s">
        <v>2713</v>
      </c>
      <c r="F10" s="214" t="s">
        <v>2714</v>
      </c>
      <c r="G10" s="216">
        <v>45958</v>
      </c>
      <c r="H10" s="217">
        <v>2286108284</v>
      </c>
      <c r="I10" s="215" t="b">
        <f>+K10=J10</f>
        <v>1</v>
      </c>
      <c r="J10" s="220"/>
      <c r="K10" s="189"/>
      <c r="L10" s="189"/>
      <c r="M10" s="218" t="s">
        <v>926</v>
      </c>
      <c r="N10" s="219" t="s">
        <v>2715</v>
      </c>
      <c r="O10" s="215"/>
      <c r="P10" s="73"/>
      <c r="Q10" s="73"/>
      <c r="R10" s="73"/>
    </row>
    <row r="11" spans="1:18" s="221" customFormat="1" ht="14.25" customHeight="1">
      <c r="A11" s="174">
        <f>A10+1</f>
        <v>10</v>
      </c>
      <c r="B11" s="129" t="b">
        <f>+C11=D11</f>
        <v>1</v>
      </c>
      <c r="C11" s="129" t="s">
        <v>2716</v>
      </c>
      <c r="D11" s="129" t="s">
        <v>2716</v>
      </c>
      <c r="E11" s="264" t="s">
        <v>2699</v>
      </c>
      <c r="F11" s="129" t="s">
        <v>2717</v>
      </c>
      <c r="G11" s="127">
        <v>45961</v>
      </c>
      <c r="H11" s="223">
        <v>180000000</v>
      </c>
      <c r="I11" s="123" t="b">
        <f>+K11=J11</f>
        <v>1</v>
      </c>
      <c r="J11" s="128">
        <v>45966</v>
      </c>
      <c r="K11" s="127">
        <v>45966</v>
      </c>
      <c r="L11" s="127">
        <v>45970</v>
      </c>
      <c r="M11" s="224" t="s">
        <v>430</v>
      </c>
      <c r="N11" s="130" t="s">
        <v>1390</v>
      </c>
      <c r="O11" s="123"/>
      <c r="P11" s="73"/>
      <c r="Q11" s="73"/>
      <c r="R11" s="73"/>
    </row>
    <row r="12" spans="1:18" ht="14.25" customHeight="1">
      <c r="A12" s="248">
        <f t="shared" ref="A12:A61" si="0">A11+1</f>
        <v>11</v>
      </c>
      <c r="B12" s="234" t="b">
        <f>+C12=D12</f>
        <v>1</v>
      </c>
      <c r="C12" s="234" t="s">
        <v>1911</v>
      </c>
      <c r="D12" s="234" t="s">
        <v>1911</v>
      </c>
      <c r="E12" s="265"/>
      <c r="F12" s="252">
        <v>154557</v>
      </c>
      <c r="G12" s="243">
        <v>45961</v>
      </c>
      <c r="H12" s="253">
        <v>42571148</v>
      </c>
      <c r="I12" s="244"/>
      <c r="J12" s="249"/>
      <c r="K12" s="243"/>
      <c r="L12" s="243"/>
      <c r="M12" s="250"/>
      <c r="N12" s="251"/>
      <c r="O12" s="244"/>
    </row>
    <row r="13" spans="1:18" s="221" customFormat="1" ht="14.25" customHeight="1">
      <c r="A13" s="174">
        <f t="shared" si="0"/>
        <v>12</v>
      </c>
      <c r="B13" s="69" t="b">
        <f>+C13=D13</f>
        <v>1</v>
      </c>
      <c r="C13" s="69" t="s">
        <v>2718</v>
      </c>
      <c r="D13" s="69" t="s">
        <v>2718</v>
      </c>
      <c r="E13" s="264" t="s">
        <v>2699</v>
      </c>
      <c r="F13" s="192" t="s">
        <v>2719</v>
      </c>
      <c r="G13" s="118">
        <v>45958</v>
      </c>
      <c r="H13" s="205">
        <v>6666667</v>
      </c>
      <c r="I13" s="123" t="b">
        <f>+K13=J13</f>
        <v>1</v>
      </c>
      <c r="J13" s="132">
        <v>45962</v>
      </c>
      <c r="K13" s="118">
        <v>45962</v>
      </c>
      <c r="L13" s="118">
        <v>46001</v>
      </c>
      <c r="M13" s="167" t="s">
        <v>430</v>
      </c>
      <c r="N13" s="121"/>
      <c r="O13" s="116"/>
      <c r="P13" s="73"/>
      <c r="Q13" s="73"/>
      <c r="R13" s="73"/>
    </row>
    <row r="14" spans="1:18" s="221" customFormat="1" ht="14.25" customHeight="1">
      <c r="A14" s="174">
        <f t="shared" si="0"/>
        <v>13</v>
      </c>
      <c r="B14" s="129" t="b">
        <f>+C14=D14</f>
        <v>1</v>
      </c>
      <c r="C14" s="129" t="s">
        <v>2720</v>
      </c>
      <c r="D14" s="129" t="s">
        <v>2720</v>
      </c>
      <c r="E14" s="264" t="s">
        <v>2699</v>
      </c>
      <c r="F14" s="129" t="s">
        <v>2721</v>
      </c>
      <c r="G14" s="127">
        <v>45960</v>
      </c>
      <c r="H14" s="223">
        <v>39032100</v>
      </c>
      <c r="I14" s="123" t="b">
        <f>+K14=J14</f>
        <v>1</v>
      </c>
      <c r="J14" s="128">
        <v>45973</v>
      </c>
      <c r="K14" s="127">
        <v>45973</v>
      </c>
      <c r="L14" s="127">
        <v>46002</v>
      </c>
      <c r="M14" s="224" t="s">
        <v>1389</v>
      </c>
      <c r="N14" s="130"/>
      <c r="O14" s="123"/>
      <c r="P14" s="73"/>
      <c r="Q14" s="73"/>
      <c r="R14" s="73"/>
    </row>
    <row r="15" spans="1:18" ht="14.25" customHeight="1">
      <c r="A15" s="174">
        <f t="shared" si="0"/>
        <v>14</v>
      </c>
      <c r="B15" s="129" t="b">
        <f>+C15=D15</f>
        <v>1</v>
      </c>
      <c r="C15" s="69" t="s">
        <v>2722</v>
      </c>
      <c r="D15" s="69" t="s">
        <v>2722</v>
      </c>
      <c r="E15" s="264" t="s">
        <v>2699</v>
      </c>
      <c r="F15" s="69" t="s">
        <v>2723</v>
      </c>
      <c r="G15" s="118">
        <v>45965</v>
      </c>
      <c r="H15" s="205">
        <v>4000000</v>
      </c>
      <c r="I15" s="123" t="b">
        <f>+K15=J15</f>
        <v>1</v>
      </c>
      <c r="J15" s="128">
        <v>45967</v>
      </c>
      <c r="K15" s="127">
        <v>45967</v>
      </c>
      <c r="L15" s="127">
        <v>45996</v>
      </c>
      <c r="M15" s="167" t="s">
        <v>126</v>
      </c>
      <c r="N15" s="121" t="s">
        <v>1390</v>
      </c>
      <c r="O15" s="116"/>
    </row>
    <row r="16" spans="1:18" ht="14.25" customHeight="1">
      <c r="A16" s="174">
        <f t="shared" si="0"/>
        <v>15</v>
      </c>
      <c r="B16" s="129" t="b">
        <f>+C16=D16</f>
        <v>1</v>
      </c>
      <c r="C16" s="69" t="s">
        <v>2724</v>
      </c>
      <c r="D16" s="69" t="s">
        <v>2724</v>
      </c>
      <c r="E16" s="264" t="s">
        <v>2699</v>
      </c>
      <c r="F16" s="69" t="s">
        <v>2725</v>
      </c>
      <c r="G16" s="118">
        <v>45966</v>
      </c>
      <c r="H16" s="205">
        <v>6526800</v>
      </c>
      <c r="I16" s="123" t="b">
        <f>+K16=J16</f>
        <v>1</v>
      </c>
      <c r="J16" s="128">
        <v>45971</v>
      </c>
      <c r="K16" s="127">
        <v>45971</v>
      </c>
      <c r="L16" s="127">
        <v>46013</v>
      </c>
      <c r="M16" s="167" t="s">
        <v>67</v>
      </c>
      <c r="N16" s="121"/>
      <c r="O16" s="116"/>
    </row>
    <row r="17" spans="1:18" ht="14.25" customHeight="1">
      <c r="A17" s="169">
        <f t="shared" si="0"/>
        <v>16</v>
      </c>
      <c r="B17" s="214" t="b">
        <f>+C17=D17</f>
        <v>1</v>
      </c>
      <c r="C17" s="159" t="s">
        <v>2726</v>
      </c>
      <c r="D17" s="159" t="s">
        <v>2726</v>
      </c>
      <c r="E17" s="268" t="s">
        <v>2713</v>
      </c>
      <c r="F17" s="159" t="s">
        <v>2727</v>
      </c>
      <c r="G17" s="161">
        <v>45967</v>
      </c>
      <c r="H17" s="195">
        <v>6000000</v>
      </c>
      <c r="I17" s="215" t="b">
        <f>+K17=J17</f>
        <v>1</v>
      </c>
      <c r="J17" s="164"/>
      <c r="K17" s="165"/>
      <c r="L17" s="165"/>
      <c r="M17" s="163" t="s">
        <v>1167</v>
      </c>
      <c r="N17" s="166" t="s">
        <v>2728</v>
      </c>
      <c r="O17" s="160"/>
    </row>
    <row r="18" spans="1:18" ht="14.25" customHeight="1">
      <c r="A18" s="174">
        <f t="shared" si="0"/>
        <v>17</v>
      </c>
      <c r="B18" s="129" t="b">
        <f>+C18=D18</f>
        <v>1</v>
      </c>
      <c r="C18" s="69" t="s">
        <v>2729</v>
      </c>
      <c r="D18" s="69" t="s">
        <v>2729</v>
      </c>
      <c r="E18" s="264" t="s">
        <v>2699</v>
      </c>
      <c r="F18" s="69" t="s">
        <v>2730</v>
      </c>
      <c r="G18" s="118">
        <v>45967</v>
      </c>
      <c r="H18" s="205">
        <v>6526800</v>
      </c>
      <c r="I18" s="123" t="b">
        <f>+K18=J18</f>
        <v>1</v>
      </c>
      <c r="J18" s="128">
        <v>45971</v>
      </c>
      <c r="K18" s="127">
        <v>45971</v>
      </c>
      <c r="L18" s="127">
        <v>46013</v>
      </c>
      <c r="M18" s="167" t="s">
        <v>67</v>
      </c>
      <c r="N18" s="121"/>
      <c r="O18" s="116"/>
    </row>
    <row r="19" spans="1:18" ht="14.25" customHeight="1">
      <c r="A19" s="174">
        <f t="shared" si="0"/>
        <v>18</v>
      </c>
      <c r="B19" s="129" t="b">
        <f>+C19=D19</f>
        <v>1</v>
      </c>
      <c r="C19" s="69" t="s">
        <v>2731</v>
      </c>
      <c r="D19" s="69" t="s">
        <v>2731</v>
      </c>
      <c r="E19" s="264" t="s">
        <v>2699</v>
      </c>
      <c r="F19" s="69" t="s">
        <v>2732</v>
      </c>
      <c r="G19" s="118">
        <v>45967</v>
      </c>
      <c r="H19" s="205">
        <v>6526800</v>
      </c>
      <c r="I19" s="123" t="b">
        <f>+K19=J19</f>
        <v>1</v>
      </c>
      <c r="J19" s="128">
        <v>45971</v>
      </c>
      <c r="K19" s="127">
        <v>45971</v>
      </c>
      <c r="L19" s="127">
        <v>46013</v>
      </c>
      <c r="M19" s="167" t="s">
        <v>67</v>
      </c>
      <c r="N19" s="121"/>
      <c r="O19" s="116"/>
    </row>
    <row r="20" spans="1:18" ht="14.25" customHeight="1">
      <c r="A20" s="169">
        <f t="shared" si="0"/>
        <v>19</v>
      </c>
      <c r="B20" s="214" t="b">
        <f>+C20=D20</f>
        <v>1</v>
      </c>
      <c r="C20" s="159" t="s">
        <v>2733</v>
      </c>
      <c r="D20" s="159" t="s">
        <v>2733</v>
      </c>
      <c r="E20" s="214" t="s">
        <v>2734</v>
      </c>
      <c r="F20" s="159" t="s">
        <v>2735</v>
      </c>
      <c r="G20" s="161">
        <v>45967</v>
      </c>
      <c r="H20" s="195">
        <v>6000000</v>
      </c>
      <c r="I20" s="215" t="b">
        <f t="shared" ref="I20:I21" si="1">+K20=J20</f>
        <v>1</v>
      </c>
      <c r="J20" s="267">
        <v>45969</v>
      </c>
      <c r="K20" s="161">
        <v>45969</v>
      </c>
      <c r="L20" s="161">
        <v>46013</v>
      </c>
      <c r="M20" s="163" t="s">
        <v>771</v>
      </c>
      <c r="N20" s="166"/>
      <c r="O20" s="160"/>
    </row>
    <row r="21" spans="1:18" ht="14.25" customHeight="1">
      <c r="A21" s="169">
        <f t="shared" si="0"/>
        <v>20</v>
      </c>
      <c r="B21" s="214" t="b">
        <f>+C21=D21</f>
        <v>1</v>
      </c>
      <c r="C21" s="159" t="s">
        <v>2736</v>
      </c>
      <c r="D21" s="159" t="s">
        <v>2736</v>
      </c>
      <c r="E21" s="214" t="s">
        <v>2734</v>
      </c>
      <c r="F21" s="159" t="s">
        <v>2735</v>
      </c>
      <c r="G21" s="161">
        <v>45967</v>
      </c>
      <c r="H21" s="195">
        <v>6000000</v>
      </c>
      <c r="I21" s="215" t="b">
        <f t="shared" si="1"/>
        <v>1</v>
      </c>
      <c r="J21" s="267">
        <v>45969</v>
      </c>
      <c r="K21" s="161">
        <v>45969</v>
      </c>
      <c r="L21" s="161">
        <v>46013</v>
      </c>
      <c r="M21" s="163" t="s">
        <v>771</v>
      </c>
      <c r="N21" s="166"/>
      <c r="O21" s="160"/>
    </row>
    <row r="22" spans="1:18" ht="14.25" customHeight="1">
      <c r="A22" s="193">
        <f t="shared" si="0"/>
        <v>21</v>
      </c>
      <c r="B22" s="156" t="b">
        <f>+C22=D22</f>
        <v>1</v>
      </c>
      <c r="C22" s="156" t="s">
        <v>2737</v>
      </c>
      <c r="D22" s="156" t="s">
        <v>2737</v>
      </c>
      <c r="E22" s="156" t="s">
        <v>2226</v>
      </c>
      <c r="F22" s="156" t="s">
        <v>2738</v>
      </c>
      <c r="G22" s="131">
        <v>45967</v>
      </c>
      <c r="H22" s="211" t="s">
        <v>1790</v>
      </c>
      <c r="I22" s="188" t="b">
        <f>+K22=J22</f>
        <v>1</v>
      </c>
      <c r="J22" s="131">
        <v>45979</v>
      </c>
      <c r="K22" s="131">
        <v>45979</v>
      </c>
      <c r="L22" s="131">
        <v>46220</v>
      </c>
      <c r="M22" s="156" t="s">
        <v>1188</v>
      </c>
      <c r="N22" s="188"/>
      <c r="O22" s="188"/>
      <c r="P22" s="221"/>
      <c r="Q22" s="221"/>
      <c r="R22" s="221"/>
    </row>
    <row r="23" spans="1:18" ht="14.25" customHeight="1">
      <c r="A23" s="212">
        <f t="shared" si="0"/>
        <v>22</v>
      </c>
      <c r="B23" s="254" t="b">
        <f>+C23=D23</f>
        <v>1</v>
      </c>
      <c r="C23" s="254" t="s">
        <v>2739</v>
      </c>
      <c r="D23" s="254" t="s">
        <v>2739</v>
      </c>
      <c r="E23" s="213" t="s">
        <v>2740</v>
      </c>
      <c r="F23" s="254" t="s">
        <v>2741</v>
      </c>
      <c r="G23" s="255">
        <v>45967</v>
      </c>
      <c r="H23" s="256">
        <v>662000000</v>
      </c>
      <c r="I23" s="232" t="b">
        <f>+K23=J23</f>
        <v>1</v>
      </c>
      <c r="J23" s="257">
        <v>45968</v>
      </c>
      <c r="K23" s="255">
        <v>45968</v>
      </c>
      <c r="L23" s="255">
        <v>46332</v>
      </c>
      <c r="M23" s="258" t="s">
        <v>164</v>
      </c>
      <c r="N23" s="259"/>
      <c r="O23" s="232"/>
    </row>
    <row r="24" spans="1:18" ht="14.25" customHeight="1">
      <c r="A24" s="248">
        <f t="shared" si="0"/>
        <v>23</v>
      </c>
      <c r="B24" s="234" t="b">
        <f>+C24=D24</f>
        <v>1</v>
      </c>
      <c r="C24" s="234" t="s">
        <v>2742</v>
      </c>
      <c r="D24" s="234" t="s">
        <v>2742</v>
      </c>
      <c r="E24" s="266"/>
      <c r="F24" s="234" t="s">
        <v>2742</v>
      </c>
      <c r="G24" s="243">
        <v>45967</v>
      </c>
      <c r="H24" s="235"/>
      <c r="I24" s="244"/>
      <c r="J24" s="83"/>
      <c r="K24" s="83"/>
      <c r="L24" s="83"/>
      <c r="M24" s="83"/>
      <c r="N24" s="83"/>
      <c r="O24" s="83"/>
    </row>
    <row r="25" spans="1:18" ht="14.25" customHeight="1">
      <c r="A25" s="174">
        <f t="shared" si="0"/>
        <v>24</v>
      </c>
      <c r="B25" s="129" t="b">
        <f t="shared" ref="B25:B38" si="2">+C25=D25</f>
        <v>1</v>
      </c>
      <c r="C25" s="129" t="s">
        <v>2743</v>
      </c>
      <c r="D25" s="129" t="s">
        <v>2743</v>
      </c>
      <c r="E25" s="264" t="s">
        <v>2699</v>
      </c>
      <c r="F25" s="69" t="s">
        <v>2744</v>
      </c>
      <c r="G25" s="118">
        <v>45968</v>
      </c>
      <c r="H25" s="205">
        <v>6474000</v>
      </c>
      <c r="I25" s="116" t="b">
        <f t="shared" ref="I24:I27" si="3">+K25=J25</f>
        <v>1</v>
      </c>
      <c r="J25" s="128">
        <v>45969</v>
      </c>
      <c r="K25" s="127">
        <v>45969</v>
      </c>
      <c r="L25" s="127">
        <v>46013</v>
      </c>
      <c r="M25" s="167" t="s">
        <v>83</v>
      </c>
      <c r="N25" s="130"/>
      <c r="O25" s="123"/>
    </row>
    <row r="26" spans="1:18" ht="14.25" customHeight="1">
      <c r="A26" s="193">
        <f t="shared" si="0"/>
        <v>25</v>
      </c>
      <c r="B26" s="156" t="b">
        <f t="shared" si="2"/>
        <v>1</v>
      </c>
      <c r="C26" s="156" t="s">
        <v>2745</v>
      </c>
      <c r="D26" s="156" t="s">
        <v>2745</v>
      </c>
      <c r="E26" s="156" t="s">
        <v>2226</v>
      </c>
      <c r="F26" s="156" t="s">
        <v>2746</v>
      </c>
      <c r="G26" s="131">
        <v>45968</v>
      </c>
      <c r="H26" s="211">
        <v>0</v>
      </c>
      <c r="I26" s="188" t="b">
        <f t="shared" si="3"/>
        <v>1</v>
      </c>
      <c r="J26" s="164"/>
      <c r="K26" s="165"/>
      <c r="L26" s="165"/>
      <c r="M26" s="156" t="s">
        <v>926</v>
      </c>
      <c r="N26" s="188" t="s">
        <v>2077</v>
      </c>
      <c r="O26" s="188"/>
      <c r="P26" s="221"/>
      <c r="Q26" s="221"/>
      <c r="R26" s="221"/>
    </row>
    <row r="27" spans="1:18" ht="14.25" customHeight="1">
      <c r="A27" s="169">
        <f t="shared" si="0"/>
        <v>26</v>
      </c>
      <c r="B27" s="214" t="b">
        <f t="shared" si="2"/>
        <v>1</v>
      </c>
      <c r="C27" s="214" t="s">
        <v>2747</v>
      </c>
      <c r="D27" s="214" t="s">
        <v>2747</v>
      </c>
      <c r="E27" s="214" t="s">
        <v>2734</v>
      </c>
      <c r="F27" s="159" t="s">
        <v>2748</v>
      </c>
      <c r="G27" s="161">
        <v>45968</v>
      </c>
      <c r="H27" s="195">
        <v>34224400</v>
      </c>
      <c r="I27" s="160" t="b">
        <f t="shared" si="3"/>
        <v>1</v>
      </c>
      <c r="J27" s="267">
        <v>45971</v>
      </c>
      <c r="K27" s="161">
        <v>45971</v>
      </c>
      <c r="L27" s="161">
        <v>46001</v>
      </c>
      <c r="M27" s="163" t="s">
        <v>1182</v>
      </c>
      <c r="N27" s="219"/>
      <c r="O27" s="215"/>
    </row>
    <row r="28" spans="1:18" ht="14.25" customHeight="1">
      <c r="A28" s="169">
        <f t="shared" si="0"/>
        <v>27</v>
      </c>
      <c r="B28" s="214" t="b">
        <f t="shared" si="2"/>
        <v>1</v>
      </c>
      <c r="C28" s="214" t="s">
        <v>2749</v>
      </c>
      <c r="D28" s="214" t="s">
        <v>2749</v>
      </c>
      <c r="E28" s="268" t="s">
        <v>2713</v>
      </c>
      <c r="F28" s="159" t="s">
        <v>2750</v>
      </c>
      <c r="G28" s="161">
        <v>45968</v>
      </c>
      <c r="H28" s="195">
        <v>800000000</v>
      </c>
      <c r="I28" s="160" t="b">
        <f>+K28=J28</f>
        <v>1</v>
      </c>
      <c r="J28" s="164"/>
      <c r="K28" s="165"/>
      <c r="L28" s="165"/>
      <c r="M28" s="163" t="s">
        <v>926</v>
      </c>
      <c r="N28" s="219" t="s">
        <v>2697</v>
      </c>
      <c r="O28" s="215"/>
    </row>
    <row r="29" spans="1:18" ht="14.25" customHeight="1">
      <c r="A29" s="174">
        <f t="shared" si="0"/>
        <v>28</v>
      </c>
      <c r="B29" s="129" t="b">
        <f t="shared" si="2"/>
        <v>1</v>
      </c>
      <c r="C29" s="129" t="s">
        <v>2751</v>
      </c>
      <c r="D29" s="129" t="s">
        <v>2751</v>
      </c>
      <c r="E29" s="264" t="s">
        <v>2699</v>
      </c>
      <c r="F29" s="69" t="s">
        <v>2752</v>
      </c>
      <c r="G29" s="118">
        <v>45968</v>
      </c>
      <c r="H29" s="205">
        <v>120000000</v>
      </c>
      <c r="I29" s="116" t="b">
        <f>+K29=J29</f>
        <v>1</v>
      </c>
      <c r="J29" s="128">
        <v>45972</v>
      </c>
      <c r="K29" s="127">
        <v>45972</v>
      </c>
      <c r="L29" s="127">
        <v>45977</v>
      </c>
      <c r="M29" s="167" t="s">
        <v>577</v>
      </c>
      <c r="N29" s="130" t="s">
        <v>2753</v>
      </c>
      <c r="O29" s="123"/>
    </row>
    <row r="30" spans="1:18" ht="14.25" customHeight="1">
      <c r="A30" s="174">
        <f t="shared" si="0"/>
        <v>29</v>
      </c>
      <c r="B30" s="129" t="b">
        <f t="shared" si="2"/>
        <v>1</v>
      </c>
      <c r="C30" s="129" t="s">
        <v>2754</v>
      </c>
      <c r="D30" s="129" t="s">
        <v>2754</v>
      </c>
      <c r="E30" s="264" t="s">
        <v>2699</v>
      </c>
      <c r="F30" s="69" t="s">
        <v>2755</v>
      </c>
      <c r="G30" s="118">
        <v>45972</v>
      </c>
      <c r="H30" s="205">
        <v>5754666.6699999999</v>
      </c>
      <c r="I30" s="116" t="b">
        <f t="shared" ref="I30:I61" si="4">+K30=J30</f>
        <v>1</v>
      </c>
      <c r="J30" s="128">
        <v>45974</v>
      </c>
      <c r="K30" s="127">
        <v>45974</v>
      </c>
      <c r="L30" s="127">
        <v>46012</v>
      </c>
      <c r="M30" s="167" t="s">
        <v>1993</v>
      </c>
      <c r="N30" s="130"/>
      <c r="O30" s="123"/>
    </row>
    <row r="31" spans="1:18" ht="14.25" customHeight="1">
      <c r="A31" s="248">
        <f t="shared" si="0"/>
        <v>30</v>
      </c>
      <c r="B31" s="234" t="b">
        <f t="shared" si="2"/>
        <v>1</v>
      </c>
      <c r="C31" s="234" t="s">
        <v>1911</v>
      </c>
      <c r="D31" s="234" t="s">
        <v>1911</v>
      </c>
      <c r="E31" s="266"/>
      <c r="F31" s="252">
        <v>155113</v>
      </c>
      <c r="G31" s="243">
        <v>45972</v>
      </c>
      <c r="H31" s="262">
        <v>1280103106.8599999</v>
      </c>
      <c r="I31" s="244" t="b">
        <f t="shared" si="4"/>
        <v>1</v>
      </c>
      <c r="J31" s="83"/>
      <c r="K31" s="83"/>
      <c r="L31" s="83"/>
      <c r="M31" s="234" t="s">
        <v>1993</v>
      </c>
      <c r="N31" s="83"/>
      <c r="O31" s="83"/>
    </row>
    <row r="32" spans="1:18" ht="14.25" customHeight="1">
      <c r="A32" s="248">
        <f t="shared" si="0"/>
        <v>31</v>
      </c>
      <c r="B32" s="234" t="b">
        <f t="shared" si="2"/>
        <v>1</v>
      </c>
      <c r="C32" s="234" t="s">
        <v>1911</v>
      </c>
      <c r="D32" s="234" t="s">
        <v>1911</v>
      </c>
      <c r="E32" s="266"/>
      <c r="F32" s="261">
        <v>155109</v>
      </c>
      <c r="G32" s="243">
        <v>45972</v>
      </c>
      <c r="H32" s="263">
        <v>395000028.25</v>
      </c>
      <c r="I32" s="244" t="b">
        <f t="shared" si="4"/>
        <v>1</v>
      </c>
      <c r="J32" s="83"/>
      <c r="K32" s="83"/>
      <c r="L32" s="83"/>
      <c r="M32" s="260" t="s">
        <v>1993</v>
      </c>
      <c r="N32" s="83"/>
      <c r="O32" s="83"/>
    </row>
    <row r="33" spans="1:18" ht="14.25" customHeight="1">
      <c r="A33" s="248">
        <f t="shared" si="0"/>
        <v>32</v>
      </c>
      <c r="B33" s="234" t="b">
        <f t="shared" si="2"/>
        <v>1</v>
      </c>
      <c r="C33" s="234" t="s">
        <v>1911</v>
      </c>
      <c r="D33" s="234" t="s">
        <v>1911</v>
      </c>
      <c r="E33" s="266"/>
      <c r="F33" s="261">
        <v>1551110</v>
      </c>
      <c r="G33" s="243">
        <v>45972</v>
      </c>
      <c r="H33" s="263">
        <v>141357990.36000001</v>
      </c>
      <c r="I33" s="244" t="b">
        <f t="shared" si="4"/>
        <v>1</v>
      </c>
      <c r="J33" s="83"/>
      <c r="K33" s="83"/>
      <c r="L33" s="83"/>
      <c r="M33" s="260" t="s">
        <v>1993</v>
      </c>
      <c r="N33" s="83"/>
      <c r="O33" s="83"/>
    </row>
    <row r="34" spans="1:18" ht="14.25" customHeight="1">
      <c r="A34" s="248">
        <f t="shared" si="0"/>
        <v>33</v>
      </c>
      <c r="B34" s="234" t="b">
        <f t="shared" si="2"/>
        <v>1</v>
      </c>
      <c r="C34" s="234" t="s">
        <v>1911</v>
      </c>
      <c r="D34" s="234" t="s">
        <v>1911</v>
      </c>
      <c r="E34" s="266"/>
      <c r="F34" s="261">
        <v>155111</v>
      </c>
      <c r="G34" s="243">
        <v>45972</v>
      </c>
      <c r="H34" s="263">
        <v>23248232.739999998</v>
      </c>
      <c r="I34" s="244" t="b">
        <f t="shared" si="4"/>
        <v>1</v>
      </c>
      <c r="J34" s="83"/>
      <c r="K34" s="83"/>
      <c r="L34" s="83"/>
      <c r="M34" s="260" t="s">
        <v>1993</v>
      </c>
      <c r="N34" s="83"/>
      <c r="O34" s="83"/>
    </row>
    <row r="35" spans="1:18" ht="14.25" customHeight="1">
      <c r="A35" s="174">
        <f t="shared" si="0"/>
        <v>34</v>
      </c>
      <c r="B35" s="129" t="b">
        <f t="shared" si="2"/>
        <v>1</v>
      </c>
      <c r="C35" s="129" t="s">
        <v>2756</v>
      </c>
      <c r="D35" s="129" t="s">
        <v>2756</v>
      </c>
      <c r="E35" s="264" t="s">
        <v>2699</v>
      </c>
      <c r="F35" s="69" t="s">
        <v>2757</v>
      </c>
      <c r="G35" s="118">
        <v>45973</v>
      </c>
      <c r="H35" s="205">
        <v>425960000</v>
      </c>
      <c r="I35" s="116" t="b">
        <f t="shared" si="4"/>
        <v>1</v>
      </c>
      <c r="J35" s="128">
        <v>45974</v>
      </c>
      <c r="K35" s="127">
        <v>45974</v>
      </c>
      <c r="L35" s="127">
        <v>46022</v>
      </c>
      <c r="M35" s="167" t="s">
        <v>164</v>
      </c>
      <c r="N35" s="130"/>
      <c r="O35" s="123"/>
    </row>
    <row r="36" spans="1:18" ht="14.25" customHeight="1">
      <c r="A36" s="174">
        <f t="shared" si="0"/>
        <v>35</v>
      </c>
      <c r="B36" s="69" t="b">
        <f t="shared" si="2"/>
        <v>1</v>
      </c>
      <c r="C36" s="69" t="s">
        <v>2758</v>
      </c>
      <c r="D36" s="69" t="s">
        <v>2758</v>
      </c>
      <c r="E36" s="264" t="s">
        <v>2699</v>
      </c>
      <c r="F36" s="69" t="s">
        <v>2759</v>
      </c>
      <c r="G36" s="118">
        <v>45973</v>
      </c>
      <c r="H36" s="205">
        <v>85500000</v>
      </c>
      <c r="I36" s="116" t="b">
        <f t="shared" si="4"/>
        <v>1</v>
      </c>
      <c r="J36" s="128">
        <v>45974</v>
      </c>
      <c r="K36" s="127">
        <v>45974</v>
      </c>
      <c r="L36" s="127">
        <v>46022</v>
      </c>
      <c r="M36" s="167" t="s">
        <v>164</v>
      </c>
      <c r="N36" s="130"/>
      <c r="O36" s="116"/>
    </row>
    <row r="37" spans="1:18" ht="14.25" customHeight="1">
      <c r="A37" s="169">
        <f t="shared" si="0"/>
        <v>36</v>
      </c>
      <c r="B37" s="159" t="b">
        <f t="shared" si="2"/>
        <v>1</v>
      </c>
      <c r="C37" s="159" t="s">
        <v>2760</v>
      </c>
      <c r="D37" s="159" t="s">
        <v>2760</v>
      </c>
      <c r="E37" s="268" t="s">
        <v>2713</v>
      </c>
      <c r="F37" s="159" t="s">
        <v>2761</v>
      </c>
      <c r="G37" s="161">
        <v>45973</v>
      </c>
      <c r="H37" s="195">
        <v>15000000</v>
      </c>
      <c r="I37" s="160" t="b">
        <f t="shared" si="4"/>
        <v>1</v>
      </c>
      <c r="J37" s="164"/>
      <c r="K37" s="165"/>
      <c r="L37" s="165"/>
      <c r="M37" s="163" t="s">
        <v>329</v>
      </c>
      <c r="N37" s="219" t="s">
        <v>2728</v>
      </c>
      <c r="O37" s="160"/>
    </row>
    <row r="38" spans="1:18" ht="14.25" customHeight="1">
      <c r="A38" s="174">
        <f t="shared" si="0"/>
        <v>37</v>
      </c>
      <c r="B38" s="69" t="b">
        <f t="shared" si="2"/>
        <v>1</v>
      </c>
      <c r="C38" s="69" t="s">
        <v>2762</v>
      </c>
      <c r="D38" s="69" t="s">
        <v>2762</v>
      </c>
      <c r="E38" s="264" t="s">
        <v>2699</v>
      </c>
      <c r="F38" s="69" t="s">
        <v>2763</v>
      </c>
      <c r="G38" s="118">
        <v>45973</v>
      </c>
      <c r="H38" s="205">
        <v>799000000</v>
      </c>
      <c r="I38" s="116" t="b">
        <f t="shared" si="4"/>
        <v>1</v>
      </c>
      <c r="J38" s="132">
        <v>45974</v>
      </c>
      <c r="K38" s="118">
        <v>45974</v>
      </c>
      <c r="L38" s="118">
        <v>46014</v>
      </c>
      <c r="M38" s="167" t="s">
        <v>785</v>
      </c>
      <c r="N38" s="130"/>
      <c r="O38" s="116"/>
    </row>
    <row r="39" spans="1:18" ht="14.25" customHeight="1">
      <c r="A39" s="169">
        <f t="shared" si="0"/>
        <v>38</v>
      </c>
      <c r="B39" s="159" t="b">
        <f t="shared" ref="B39:B43" si="5">+C39=D39</f>
        <v>1</v>
      </c>
      <c r="C39" s="159" t="s">
        <v>2764</v>
      </c>
      <c r="D39" s="159" t="s">
        <v>2764</v>
      </c>
      <c r="E39" s="268" t="s">
        <v>2713</v>
      </c>
      <c r="F39" s="159" t="s">
        <v>2765</v>
      </c>
      <c r="G39" s="161">
        <v>45980</v>
      </c>
      <c r="H39" s="195" t="s">
        <v>2766</v>
      </c>
      <c r="I39" s="160" t="b">
        <f t="shared" si="4"/>
        <v>1</v>
      </c>
      <c r="J39" s="164"/>
      <c r="K39" s="165"/>
      <c r="L39" s="165"/>
      <c r="M39" s="163" t="s">
        <v>1167</v>
      </c>
      <c r="N39" s="219" t="s">
        <v>2697</v>
      </c>
      <c r="O39" s="160"/>
    </row>
    <row r="40" spans="1:18" ht="14.25" customHeight="1">
      <c r="A40" s="193">
        <f t="shared" si="0"/>
        <v>39</v>
      </c>
      <c r="B40" s="156" t="b">
        <f t="shared" si="5"/>
        <v>1</v>
      </c>
      <c r="C40" s="156" t="s">
        <v>2767</v>
      </c>
      <c r="D40" s="156" t="s">
        <v>2767</v>
      </c>
      <c r="E40" s="156" t="s">
        <v>2226</v>
      </c>
      <c r="F40" s="156" t="s">
        <v>2768</v>
      </c>
      <c r="G40" s="131">
        <v>45980</v>
      </c>
      <c r="H40" s="211">
        <v>0</v>
      </c>
      <c r="I40" s="188" t="b">
        <f t="shared" si="4"/>
        <v>1</v>
      </c>
      <c r="J40" s="164"/>
      <c r="K40" s="165"/>
      <c r="L40" s="165"/>
      <c r="M40" s="156" t="s">
        <v>126</v>
      </c>
      <c r="N40" s="188" t="s">
        <v>2077</v>
      </c>
      <c r="O40" s="188"/>
      <c r="P40" s="221"/>
      <c r="Q40" s="221"/>
      <c r="R40" s="221"/>
    </row>
    <row r="41" spans="1:18" ht="14.25" customHeight="1">
      <c r="A41" s="169">
        <f t="shared" si="0"/>
        <v>40</v>
      </c>
      <c r="B41" s="159" t="b">
        <f t="shared" si="5"/>
        <v>1</v>
      </c>
      <c r="C41" s="159" t="s">
        <v>2769</v>
      </c>
      <c r="D41" s="159" t="s">
        <v>2769</v>
      </c>
      <c r="E41" s="268" t="s">
        <v>2713</v>
      </c>
      <c r="F41" s="159" t="s">
        <v>2770</v>
      </c>
      <c r="G41" s="161">
        <v>45980</v>
      </c>
      <c r="H41" s="195" t="s">
        <v>2771</v>
      </c>
      <c r="I41" s="160" t="b">
        <f t="shared" si="4"/>
        <v>1</v>
      </c>
      <c r="J41" s="164"/>
      <c r="K41" s="165"/>
      <c r="L41" s="165"/>
      <c r="M41" s="163" t="s">
        <v>126</v>
      </c>
      <c r="N41" s="219" t="s">
        <v>2697</v>
      </c>
      <c r="O41" s="160"/>
    </row>
    <row r="42" spans="1:18" ht="14.25" customHeight="1">
      <c r="A42" s="169">
        <f t="shared" si="0"/>
        <v>41</v>
      </c>
      <c r="B42" s="159" t="b">
        <f t="shared" si="5"/>
        <v>1</v>
      </c>
      <c r="C42" s="159" t="s">
        <v>2772</v>
      </c>
      <c r="D42" s="159" t="s">
        <v>2772</v>
      </c>
      <c r="E42" s="214" t="s">
        <v>2734</v>
      </c>
      <c r="F42" s="159" t="s">
        <v>2773</v>
      </c>
      <c r="G42" s="161">
        <v>45981</v>
      </c>
      <c r="H42" s="195" t="s">
        <v>2774</v>
      </c>
      <c r="I42" s="160" t="b">
        <f t="shared" si="4"/>
        <v>1</v>
      </c>
      <c r="J42" s="267">
        <v>45986</v>
      </c>
      <c r="K42" s="161">
        <v>45986</v>
      </c>
      <c r="L42" s="161">
        <v>46022</v>
      </c>
      <c r="M42" s="163" t="s">
        <v>174</v>
      </c>
      <c r="N42" s="219"/>
      <c r="O42" s="160"/>
    </row>
    <row r="43" spans="1:18" ht="14.25" customHeight="1">
      <c r="A43" s="248">
        <f t="shared" si="0"/>
        <v>42</v>
      </c>
      <c r="B43" s="234" t="b">
        <f t="shared" si="5"/>
        <v>1</v>
      </c>
      <c r="C43" s="234" t="s">
        <v>1911</v>
      </c>
      <c r="D43" s="234" t="s">
        <v>1911</v>
      </c>
      <c r="E43" s="266"/>
      <c r="F43" s="261">
        <v>155831</v>
      </c>
      <c r="G43" s="19">
        <v>45981</v>
      </c>
      <c r="H43" s="263" t="s">
        <v>2003</v>
      </c>
      <c r="I43" s="83" t="b">
        <f t="shared" si="4"/>
        <v>1</v>
      </c>
      <c r="J43" s="83"/>
      <c r="K43" s="83"/>
      <c r="L43" s="83"/>
      <c r="M43" s="260" t="s">
        <v>2003</v>
      </c>
      <c r="N43" s="83"/>
      <c r="O43" s="83"/>
    </row>
    <row r="44" spans="1:18" ht="14.25" customHeight="1">
      <c r="A44" s="169">
        <f t="shared" si="0"/>
        <v>43</v>
      </c>
      <c r="B44" s="159" t="b">
        <f t="shared" ref="B44:B61" si="6">+C44=D44</f>
        <v>1</v>
      </c>
      <c r="C44" s="159" t="s">
        <v>2775</v>
      </c>
      <c r="D44" s="159" t="s">
        <v>2775</v>
      </c>
      <c r="E44" s="268" t="s">
        <v>2713</v>
      </c>
      <c r="F44" s="159" t="s">
        <v>2776</v>
      </c>
      <c r="G44" s="161">
        <v>45982</v>
      </c>
      <c r="H44" s="195">
        <v>8801100</v>
      </c>
      <c r="I44" s="160" t="b">
        <f t="shared" si="4"/>
        <v>1</v>
      </c>
      <c r="J44" s="164"/>
      <c r="K44" s="165"/>
      <c r="L44" s="165"/>
      <c r="M44" s="163" t="s">
        <v>785</v>
      </c>
      <c r="N44" s="219" t="s">
        <v>2728</v>
      </c>
      <c r="O44" s="160"/>
    </row>
    <row r="45" spans="1:18" ht="14.25" customHeight="1">
      <c r="A45" s="169">
        <f t="shared" si="0"/>
        <v>44</v>
      </c>
      <c r="B45" s="159" t="b">
        <f t="shared" si="6"/>
        <v>1</v>
      </c>
      <c r="C45" s="159" t="s">
        <v>2777</v>
      </c>
      <c r="D45" s="159" t="s">
        <v>2777</v>
      </c>
      <c r="E45" s="268" t="s">
        <v>2713</v>
      </c>
      <c r="F45" s="159" t="s">
        <v>2778</v>
      </c>
      <c r="G45" s="161">
        <v>45982</v>
      </c>
      <c r="H45" s="195">
        <v>46582550</v>
      </c>
      <c r="I45" s="160" t="b">
        <f t="shared" si="4"/>
        <v>1</v>
      </c>
      <c r="J45" s="164"/>
      <c r="K45" s="165"/>
      <c r="L45" s="165"/>
      <c r="M45" s="163" t="s">
        <v>560</v>
      </c>
      <c r="N45" s="219" t="s">
        <v>2697</v>
      </c>
      <c r="O45" s="160"/>
    </row>
    <row r="46" spans="1:18" ht="14.25" customHeight="1">
      <c r="A46" s="169">
        <f t="shared" si="0"/>
        <v>45</v>
      </c>
      <c r="B46" s="159" t="b">
        <f t="shared" si="6"/>
        <v>1</v>
      </c>
      <c r="C46" s="159" t="s">
        <v>2779</v>
      </c>
      <c r="D46" s="159" t="s">
        <v>2779</v>
      </c>
      <c r="E46" s="268" t="s">
        <v>2713</v>
      </c>
      <c r="F46" s="159" t="s">
        <v>2780</v>
      </c>
      <c r="G46" s="161">
        <v>45982</v>
      </c>
      <c r="H46" s="195">
        <v>149514750</v>
      </c>
      <c r="I46" s="160" t="b">
        <f t="shared" si="4"/>
        <v>1</v>
      </c>
      <c r="J46" s="164"/>
      <c r="K46" s="165"/>
      <c r="L46" s="165"/>
      <c r="M46" s="163" t="s">
        <v>259</v>
      </c>
      <c r="N46" s="219" t="s">
        <v>2697</v>
      </c>
      <c r="O46" s="160"/>
    </row>
    <row r="47" spans="1:18" ht="14.25" customHeight="1">
      <c r="A47" s="169">
        <f t="shared" si="0"/>
        <v>46</v>
      </c>
      <c r="B47" s="159" t="b">
        <f t="shared" si="6"/>
        <v>1</v>
      </c>
      <c r="C47" s="159" t="s">
        <v>2781</v>
      </c>
      <c r="D47" s="159" t="s">
        <v>2781</v>
      </c>
      <c r="E47" s="268" t="s">
        <v>2713</v>
      </c>
      <c r="F47" s="159" t="s">
        <v>2782</v>
      </c>
      <c r="G47" s="161">
        <v>45982</v>
      </c>
      <c r="H47" s="195">
        <v>45636500</v>
      </c>
      <c r="I47" s="160" t="b">
        <f t="shared" si="4"/>
        <v>1</v>
      </c>
      <c r="J47" s="164"/>
      <c r="K47" s="165"/>
      <c r="L47" s="165"/>
      <c r="M47" s="163" t="s">
        <v>594</v>
      </c>
      <c r="N47" s="219" t="s">
        <v>2697</v>
      </c>
      <c r="O47" s="160"/>
    </row>
    <row r="48" spans="1:18" ht="14.25" customHeight="1">
      <c r="A48" s="169">
        <f t="shared" si="0"/>
        <v>47</v>
      </c>
      <c r="B48" s="159" t="b">
        <f t="shared" si="6"/>
        <v>1</v>
      </c>
      <c r="C48" s="159" t="s">
        <v>2783</v>
      </c>
      <c r="D48" s="159" t="s">
        <v>2783</v>
      </c>
      <c r="E48" s="268" t="s">
        <v>2713</v>
      </c>
      <c r="F48" s="159" t="s">
        <v>2784</v>
      </c>
      <c r="G48" s="161">
        <v>45982</v>
      </c>
      <c r="H48" s="195">
        <v>31100000</v>
      </c>
      <c r="I48" s="160" t="b">
        <f t="shared" si="4"/>
        <v>1</v>
      </c>
      <c r="J48" s="164"/>
      <c r="K48" s="165"/>
      <c r="L48" s="165"/>
      <c r="M48" s="163" t="s">
        <v>2598</v>
      </c>
      <c r="N48" s="219" t="s">
        <v>2697</v>
      </c>
      <c r="O48" s="160"/>
    </row>
    <row r="49" spans="1:15" ht="14.25" customHeight="1">
      <c r="A49" s="169">
        <f t="shared" si="0"/>
        <v>48</v>
      </c>
      <c r="B49" s="159" t="b">
        <f t="shared" si="6"/>
        <v>1</v>
      </c>
      <c r="C49" s="159" t="s">
        <v>2785</v>
      </c>
      <c r="D49" s="159" t="s">
        <v>2785</v>
      </c>
      <c r="E49" s="268" t="s">
        <v>2713</v>
      </c>
      <c r="F49" s="159" t="s">
        <v>2786</v>
      </c>
      <c r="G49" s="161">
        <v>45982</v>
      </c>
      <c r="H49" s="195">
        <v>6300000</v>
      </c>
      <c r="I49" s="160" t="b">
        <f t="shared" si="4"/>
        <v>1</v>
      </c>
      <c r="J49" s="164"/>
      <c r="K49" s="165"/>
      <c r="L49" s="165"/>
      <c r="M49" s="163" t="s">
        <v>785</v>
      </c>
      <c r="N49" s="219" t="s">
        <v>2728</v>
      </c>
      <c r="O49" s="160"/>
    </row>
    <row r="50" spans="1:15" ht="14.25" customHeight="1">
      <c r="A50" s="169">
        <f t="shared" si="0"/>
        <v>49</v>
      </c>
      <c r="B50" s="159" t="b">
        <f t="shared" si="6"/>
        <v>1</v>
      </c>
      <c r="C50" s="159" t="s">
        <v>2787</v>
      </c>
      <c r="D50" s="159" t="s">
        <v>2787</v>
      </c>
      <c r="E50" s="268" t="s">
        <v>2713</v>
      </c>
      <c r="F50" s="159" t="s">
        <v>2788</v>
      </c>
      <c r="G50" s="161">
        <v>45982</v>
      </c>
      <c r="H50" s="195">
        <v>6300000</v>
      </c>
      <c r="I50" s="160" t="b">
        <f t="shared" si="4"/>
        <v>1</v>
      </c>
      <c r="J50" s="164"/>
      <c r="K50" s="165"/>
      <c r="L50" s="165"/>
      <c r="M50" s="163" t="s">
        <v>785</v>
      </c>
      <c r="N50" s="219" t="s">
        <v>2728</v>
      </c>
      <c r="O50" s="160"/>
    </row>
    <row r="51" spans="1:15" ht="14.25" customHeight="1">
      <c r="A51" s="169">
        <f t="shared" si="0"/>
        <v>50</v>
      </c>
      <c r="B51" s="159" t="b">
        <f t="shared" si="6"/>
        <v>1</v>
      </c>
      <c r="C51" s="159" t="s">
        <v>2789</v>
      </c>
      <c r="D51" s="159" t="s">
        <v>2789</v>
      </c>
      <c r="E51" s="214" t="s">
        <v>2734</v>
      </c>
      <c r="F51" s="159" t="s">
        <v>2790</v>
      </c>
      <c r="G51" s="161">
        <v>45982</v>
      </c>
      <c r="H51" s="195">
        <v>7500000</v>
      </c>
      <c r="I51" s="160" t="b">
        <f t="shared" si="4"/>
        <v>1</v>
      </c>
      <c r="J51" s="267">
        <v>45983</v>
      </c>
      <c r="K51" s="161">
        <v>45983</v>
      </c>
      <c r="L51" s="161">
        <v>46013</v>
      </c>
      <c r="M51" s="163" t="s">
        <v>2595</v>
      </c>
      <c r="N51" s="219"/>
      <c r="O51" s="160"/>
    </row>
    <row r="52" spans="1:15" ht="14.25" customHeight="1">
      <c r="A52" s="169">
        <f t="shared" si="0"/>
        <v>51</v>
      </c>
      <c r="B52" s="159" t="b">
        <f t="shared" si="6"/>
        <v>1</v>
      </c>
      <c r="C52" s="159" t="s">
        <v>2791</v>
      </c>
      <c r="D52" s="159" t="s">
        <v>2791</v>
      </c>
      <c r="E52" s="268" t="s">
        <v>2713</v>
      </c>
      <c r="F52" s="159" t="s">
        <v>2792</v>
      </c>
      <c r="G52" s="161">
        <v>45982</v>
      </c>
      <c r="H52" s="195">
        <v>7500000</v>
      </c>
      <c r="I52" s="160" t="b">
        <f t="shared" si="4"/>
        <v>1</v>
      </c>
      <c r="J52" s="164"/>
      <c r="K52" s="165"/>
      <c r="L52" s="165"/>
      <c r="M52" s="163" t="s">
        <v>126</v>
      </c>
      <c r="N52" s="219" t="s">
        <v>2728</v>
      </c>
      <c r="O52" s="160"/>
    </row>
    <row r="53" spans="1:15" ht="14.25" customHeight="1">
      <c r="A53" s="169">
        <f t="shared" si="0"/>
        <v>52</v>
      </c>
      <c r="B53" s="159" t="b">
        <f t="shared" si="6"/>
        <v>1</v>
      </c>
      <c r="C53" s="159" t="s">
        <v>2793</v>
      </c>
      <c r="D53" s="159" t="s">
        <v>2793</v>
      </c>
      <c r="E53" s="268" t="s">
        <v>2713</v>
      </c>
      <c r="F53" s="159" t="s">
        <v>2794</v>
      </c>
      <c r="G53" s="161">
        <v>45982</v>
      </c>
      <c r="H53" s="195">
        <v>10000000</v>
      </c>
      <c r="I53" s="160" t="b">
        <f t="shared" si="4"/>
        <v>1</v>
      </c>
      <c r="J53" s="164"/>
      <c r="K53" s="165"/>
      <c r="L53" s="165"/>
      <c r="M53" s="163" t="s">
        <v>717</v>
      </c>
      <c r="N53" s="219" t="s">
        <v>2728</v>
      </c>
      <c r="O53" s="160"/>
    </row>
    <row r="54" spans="1:15" ht="14.25" customHeight="1">
      <c r="A54" s="169">
        <f t="shared" si="0"/>
        <v>53</v>
      </c>
      <c r="B54" s="159" t="b">
        <f t="shared" si="6"/>
        <v>1</v>
      </c>
      <c r="C54" s="159" t="s">
        <v>2795</v>
      </c>
      <c r="D54" s="159" t="s">
        <v>2795</v>
      </c>
      <c r="E54" s="214" t="s">
        <v>2734</v>
      </c>
      <c r="F54" s="159" t="s">
        <v>2796</v>
      </c>
      <c r="G54" s="161">
        <v>45982</v>
      </c>
      <c r="H54" s="195">
        <v>4959255</v>
      </c>
      <c r="I54" s="160" t="b">
        <f t="shared" si="4"/>
        <v>1</v>
      </c>
      <c r="J54" s="267">
        <v>45985</v>
      </c>
      <c r="K54" s="161">
        <v>45985</v>
      </c>
      <c r="L54" s="161">
        <v>46014</v>
      </c>
      <c r="M54" s="163" t="s">
        <v>991</v>
      </c>
      <c r="N54" s="219"/>
      <c r="O54" s="160"/>
    </row>
    <row r="55" spans="1:15" ht="14.25" customHeight="1">
      <c r="A55" s="169">
        <f t="shared" si="0"/>
        <v>54</v>
      </c>
      <c r="B55" s="159" t="b">
        <f t="shared" si="6"/>
        <v>1</v>
      </c>
      <c r="C55" s="159" t="s">
        <v>2797</v>
      </c>
      <c r="D55" s="159" t="s">
        <v>2797</v>
      </c>
      <c r="E55" s="268" t="s">
        <v>2713</v>
      </c>
      <c r="F55" s="159" t="s">
        <v>2798</v>
      </c>
      <c r="G55" s="161">
        <v>45982</v>
      </c>
      <c r="H55" s="195">
        <v>3780000</v>
      </c>
      <c r="I55" s="160" t="b">
        <f t="shared" si="4"/>
        <v>1</v>
      </c>
      <c r="J55" s="164"/>
      <c r="K55" s="165"/>
      <c r="L55" s="165"/>
      <c r="M55" s="163" t="s">
        <v>785</v>
      </c>
      <c r="N55" s="166" t="s">
        <v>2728</v>
      </c>
      <c r="O55" s="160"/>
    </row>
    <row r="56" spans="1:15" ht="14.25" customHeight="1">
      <c r="A56" s="169">
        <f t="shared" si="0"/>
        <v>55</v>
      </c>
      <c r="B56" s="159" t="b">
        <f t="shared" si="6"/>
        <v>1</v>
      </c>
      <c r="C56" s="159" t="s">
        <v>2799</v>
      </c>
      <c r="D56" s="159" t="s">
        <v>2799</v>
      </c>
      <c r="E56" s="269" t="s">
        <v>2713</v>
      </c>
      <c r="F56" s="159" t="s">
        <v>2800</v>
      </c>
      <c r="G56" s="161">
        <v>45982</v>
      </c>
      <c r="H56" s="195">
        <v>3912300</v>
      </c>
      <c r="I56" s="160" t="b">
        <f t="shared" si="4"/>
        <v>1</v>
      </c>
      <c r="J56" s="164"/>
      <c r="K56" s="165"/>
      <c r="L56" s="165"/>
      <c r="M56" s="163" t="s">
        <v>785</v>
      </c>
      <c r="N56" s="166" t="s">
        <v>2728</v>
      </c>
      <c r="O56" s="160"/>
    </row>
    <row r="57" spans="1:15" ht="14.25" customHeight="1">
      <c r="A57" s="169">
        <f t="shared" si="0"/>
        <v>56</v>
      </c>
      <c r="B57" s="159" t="b">
        <f t="shared" si="6"/>
        <v>1</v>
      </c>
      <c r="C57" s="159" t="s">
        <v>2801</v>
      </c>
      <c r="D57" s="159" t="s">
        <v>2801</v>
      </c>
      <c r="E57" s="269" t="s">
        <v>2713</v>
      </c>
      <c r="F57" s="159" t="s">
        <v>2802</v>
      </c>
      <c r="G57" s="161">
        <v>45982</v>
      </c>
      <c r="H57" s="195">
        <v>5333333</v>
      </c>
      <c r="I57" s="160" t="b">
        <f t="shared" si="4"/>
        <v>1</v>
      </c>
      <c r="J57" s="164"/>
      <c r="K57" s="165"/>
      <c r="L57" s="165"/>
      <c r="M57" s="163" t="s">
        <v>573</v>
      </c>
      <c r="N57" s="166" t="s">
        <v>2728</v>
      </c>
      <c r="O57" s="160"/>
    </row>
    <row r="58" spans="1:15" ht="14.25" customHeight="1">
      <c r="A58" s="169">
        <f t="shared" si="0"/>
        <v>57</v>
      </c>
      <c r="B58" s="159" t="b">
        <f t="shared" si="6"/>
        <v>1</v>
      </c>
      <c r="C58" s="159" t="s">
        <v>2803</v>
      </c>
      <c r="D58" s="159" t="s">
        <v>2803</v>
      </c>
      <c r="E58" s="269" t="s">
        <v>2713</v>
      </c>
      <c r="F58" s="159" t="s">
        <v>2804</v>
      </c>
      <c r="G58" s="161">
        <v>45985</v>
      </c>
      <c r="H58" s="195">
        <v>8800000</v>
      </c>
      <c r="I58" s="160" t="b">
        <f t="shared" si="4"/>
        <v>1</v>
      </c>
      <c r="J58" s="164"/>
      <c r="K58" s="165"/>
      <c r="L58" s="165"/>
      <c r="M58" s="163" t="s">
        <v>594</v>
      </c>
      <c r="N58" s="166" t="s">
        <v>2728</v>
      </c>
      <c r="O58" s="160"/>
    </row>
    <row r="59" spans="1:15" ht="14.25" customHeight="1">
      <c r="A59" s="169">
        <f t="shared" si="0"/>
        <v>58</v>
      </c>
      <c r="B59" s="159" t="b">
        <f t="shared" si="6"/>
        <v>1</v>
      </c>
      <c r="C59" s="159" t="s">
        <v>2805</v>
      </c>
      <c r="D59" s="159" t="s">
        <v>2805</v>
      </c>
      <c r="E59" s="269" t="s">
        <v>2713</v>
      </c>
      <c r="F59" s="159" t="s">
        <v>2806</v>
      </c>
      <c r="G59" s="161">
        <v>45985</v>
      </c>
      <c r="H59" s="195">
        <v>450000000</v>
      </c>
      <c r="I59" s="160" t="b">
        <f t="shared" si="4"/>
        <v>1</v>
      </c>
      <c r="J59" s="164"/>
      <c r="K59" s="165"/>
      <c r="L59" s="165"/>
      <c r="M59" s="163" t="s">
        <v>926</v>
      </c>
      <c r="N59" s="166" t="s">
        <v>2697</v>
      </c>
      <c r="O59" s="160"/>
    </row>
    <row r="60" spans="1:15" ht="14.25" customHeight="1">
      <c r="A60" s="169">
        <f t="shared" si="0"/>
        <v>59</v>
      </c>
      <c r="B60" s="159" t="b">
        <f t="shared" si="6"/>
        <v>1</v>
      </c>
      <c r="C60" s="159" t="s">
        <v>2807</v>
      </c>
      <c r="D60" s="159" t="s">
        <v>2807</v>
      </c>
      <c r="E60" s="269" t="s">
        <v>2713</v>
      </c>
      <c r="F60" s="159" t="s">
        <v>2808</v>
      </c>
      <c r="G60" s="161">
        <v>45985</v>
      </c>
      <c r="H60" s="195">
        <v>497021205</v>
      </c>
      <c r="I60" s="160" t="b">
        <f t="shared" si="4"/>
        <v>1</v>
      </c>
      <c r="J60" s="164"/>
      <c r="K60" s="165"/>
      <c r="L60" s="165"/>
      <c r="M60" s="163" t="s">
        <v>2809</v>
      </c>
      <c r="N60" s="166" t="s">
        <v>2697</v>
      </c>
      <c r="O60" s="160"/>
    </row>
    <row r="61" spans="1:15" ht="14.25" customHeight="1">
      <c r="A61" s="169">
        <f t="shared" si="0"/>
        <v>60</v>
      </c>
      <c r="B61" s="159" t="b">
        <f t="shared" si="6"/>
        <v>1</v>
      </c>
      <c r="C61" s="159" t="s">
        <v>2810</v>
      </c>
      <c r="D61" s="159" t="s">
        <v>2810</v>
      </c>
      <c r="E61" s="269" t="s">
        <v>2713</v>
      </c>
      <c r="F61" s="159" t="s">
        <v>2811</v>
      </c>
      <c r="G61" s="161">
        <v>45985</v>
      </c>
      <c r="H61" s="195">
        <v>8801100</v>
      </c>
      <c r="I61" s="160" t="b">
        <f t="shared" si="4"/>
        <v>1</v>
      </c>
      <c r="J61" s="164"/>
      <c r="K61" s="165"/>
      <c r="L61" s="165"/>
      <c r="M61" s="163" t="s">
        <v>785</v>
      </c>
      <c r="N61" s="166" t="s">
        <v>2728</v>
      </c>
      <c r="O61" s="160"/>
    </row>
    <row r="62" spans="1:15" ht="14.25" customHeight="1">
      <c r="D62" s="147"/>
    </row>
    <row r="63" spans="1:15" ht="14.25" customHeight="1">
      <c r="D63" s="147"/>
    </row>
    <row r="64" spans="1:15" ht="14.25" customHeight="1">
      <c r="D64" s="147"/>
    </row>
    <row r="65" spans="1:8" ht="14.25" customHeight="1">
      <c r="D65" s="147"/>
    </row>
    <row r="66" spans="1:8" ht="14.25" customHeight="1">
      <c r="D66" s="147"/>
    </row>
    <row r="67" spans="1:8" ht="14.25" customHeight="1">
      <c r="D67" s="147"/>
    </row>
    <row r="68" spans="1:8" ht="14.25" customHeight="1">
      <c r="D68" s="147"/>
    </row>
    <row r="69" spans="1:8" ht="14.25" customHeight="1">
      <c r="A69" s="17" t="s">
        <v>873</v>
      </c>
      <c r="B69" s="206">
        <v>60</v>
      </c>
      <c r="C69" s="190" t="s">
        <v>874</v>
      </c>
      <c r="D69" s="147"/>
    </row>
    <row r="70" spans="1:8" ht="14.25" customHeight="1">
      <c r="A70" s="17" t="s">
        <v>875</v>
      </c>
      <c r="B70" s="17">
        <v>8</v>
      </c>
      <c r="C70" s="17" t="s">
        <v>1929</v>
      </c>
      <c r="D70" s="147"/>
    </row>
    <row r="71" spans="1:8" ht="20.25" customHeight="1">
      <c r="A71" s="17" t="s">
        <v>877</v>
      </c>
      <c r="B71" s="17">
        <f>+B69-B70</f>
        <v>52</v>
      </c>
      <c r="C71" s="208"/>
      <c r="D71" s="147"/>
    </row>
    <row r="72" spans="1:8" ht="14.25" customHeight="1">
      <c r="A72" s="17" t="s">
        <v>879</v>
      </c>
      <c r="B72" s="21">
        <v>0</v>
      </c>
      <c r="C72" s="17" t="s">
        <v>880</v>
      </c>
      <c r="D72" s="147"/>
    </row>
    <row r="73" spans="1:8" ht="14.25" customHeight="1">
      <c r="A73" s="17" t="s">
        <v>882</v>
      </c>
      <c r="B73" s="209">
        <f>+B71+B72-B74</f>
        <v>52</v>
      </c>
      <c r="C73" s="190" t="s">
        <v>883</v>
      </c>
      <c r="D73" s="147"/>
    </row>
    <row r="74" spans="1:8" ht="14.25" customHeight="1">
      <c r="A74" s="82" t="s">
        <v>2314</v>
      </c>
      <c r="B74" s="21"/>
      <c r="C74" s="21" t="s">
        <v>2812</v>
      </c>
      <c r="D74" s="147"/>
    </row>
    <row r="75" spans="1:8" ht="14.25" customHeight="1">
      <c r="A75" s="17"/>
      <c r="B75" s="17"/>
      <c r="C75" s="17"/>
      <c r="D75" s="147"/>
    </row>
    <row r="76" spans="1:8" ht="14.25" customHeight="1">
      <c r="A76" s="17" t="s">
        <v>873</v>
      </c>
      <c r="B76" s="198">
        <f>B70+B71+B72</f>
        <v>60</v>
      </c>
      <c r="C76" s="190" t="s">
        <v>886</v>
      </c>
      <c r="D76" s="147"/>
    </row>
    <row r="77" spans="1:8" ht="14.25" customHeight="1">
      <c r="D77" s="147"/>
    </row>
    <row r="78" spans="1:8" ht="14.25" customHeight="1">
      <c r="D78" s="147"/>
      <c r="H78" s="73"/>
    </row>
  </sheetData>
  <autoFilter ref="A1:O4" xr:uid="{00000000-0009-0000-0000-000002000000}"/>
  <pageMargins left="0.7" right="0.7" top="0.75" bottom="0.75" header="0.3" footer="0.3"/>
  <pageSetup paperSize="281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69"/>
  <sheetViews>
    <sheetView topLeftCell="I342" zoomScaleNormal="100" workbookViewId="0">
      <selection activeCell="M355" sqref="M355"/>
    </sheetView>
  </sheetViews>
  <sheetFormatPr defaultColWidth="11" defaultRowHeight="14.25" customHeight="1"/>
  <cols>
    <col min="1" max="1" width="15.625" style="1" customWidth="1"/>
    <col min="2" max="2" width="18.625" style="6" customWidth="1"/>
    <col min="3" max="3" width="25.875" style="6" customWidth="1"/>
    <col min="4" max="4" width="20.375" style="6" customWidth="1"/>
    <col min="5" max="5" width="58" style="9" customWidth="1"/>
    <col min="6" max="6" width="27.375" style="6" customWidth="1"/>
    <col min="7" max="7" width="17.875" style="114" customWidth="1"/>
    <col min="8" max="8" width="17.875" style="79" customWidth="1"/>
    <col min="9" max="9" width="18.125" style="6" customWidth="1"/>
    <col min="10" max="10" width="17.125" style="6" customWidth="1"/>
    <col min="11" max="12" width="19.875" style="6" customWidth="1"/>
    <col min="13" max="13" width="74.25" style="6" customWidth="1"/>
    <col min="14" max="14" width="68.75" style="6" customWidth="1"/>
    <col min="15" max="15" width="34.875" style="6" customWidth="1"/>
    <col min="16" max="16384" width="11" style="6"/>
  </cols>
  <sheetData>
    <row r="1" spans="1:15" ht="12.75">
      <c r="B1" s="2" t="s">
        <v>0</v>
      </c>
      <c r="C1" s="2" t="s">
        <v>1</v>
      </c>
      <c r="D1" s="3" t="s">
        <v>2</v>
      </c>
      <c r="E1" s="4" t="s">
        <v>3</v>
      </c>
      <c r="F1" s="3" t="s">
        <v>4</v>
      </c>
      <c r="G1" s="113" t="s">
        <v>5</v>
      </c>
      <c r="H1" s="76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/>
      <c r="N1" s="3" t="s">
        <v>11</v>
      </c>
      <c r="O1" s="3" t="s">
        <v>12</v>
      </c>
    </row>
    <row r="2" spans="1:15" ht="12.75">
      <c r="A2" s="22">
        <v>1</v>
      </c>
      <c r="B2" s="37" t="b">
        <f t="shared" ref="B2:B33" si="0">+C2=D2</f>
        <v>1</v>
      </c>
      <c r="C2" s="37" t="s">
        <v>888</v>
      </c>
      <c r="D2" s="38" t="s">
        <v>888</v>
      </c>
      <c r="E2" s="46" t="s">
        <v>14</v>
      </c>
      <c r="F2" s="38" t="s">
        <v>889</v>
      </c>
      <c r="G2" s="89">
        <v>45678</v>
      </c>
      <c r="H2" s="77" t="s">
        <v>643</v>
      </c>
      <c r="I2" s="40" t="b">
        <f t="shared" ref="I2:I33" si="1">+K2=J2</f>
        <v>1</v>
      </c>
      <c r="J2" s="42">
        <v>45691</v>
      </c>
      <c r="K2" s="39">
        <v>45691</v>
      </c>
      <c r="L2" s="39">
        <v>46008</v>
      </c>
      <c r="M2" s="70" t="s">
        <v>547</v>
      </c>
      <c r="N2" s="41"/>
      <c r="O2" s="56"/>
    </row>
    <row r="3" spans="1:15" ht="12.75">
      <c r="A3" s="22">
        <f>1+A2</f>
        <v>2</v>
      </c>
      <c r="B3" s="43" t="b">
        <f t="shared" si="0"/>
        <v>1</v>
      </c>
      <c r="C3" s="43" t="s">
        <v>890</v>
      </c>
      <c r="D3" s="38" t="s">
        <v>890</v>
      </c>
      <c r="E3" s="46" t="s">
        <v>14</v>
      </c>
      <c r="F3" s="38" t="s">
        <v>891</v>
      </c>
      <c r="G3" s="89">
        <v>45678</v>
      </c>
      <c r="H3" s="77" t="s">
        <v>643</v>
      </c>
      <c r="I3" s="40" t="b">
        <f t="shared" si="1"/>
        <v>1</v>
      </c>
      <c r="J3" s="42">
        <v>45691</v>
      </c>
      <c r="K3" s="39">
        <v>45691</v>
      </c>
      <c r="L3" s="39">
        <v>46008</v>
      </c>
      <c r="M3" s="70" t="s">
        <v>547</v>
      </c>
      <c r="N3" s="41"/>
      <c r="O3" s="41"/>
    </row>
    <row r="4" spans="1:15" ht="12.75">
      <c r="A4" s="22">
        <f t="shared" ref="A4:A67" si="2">1+A3</f>
        <v>3</v>
      </c>
      <c r="B4" s="43" t="b">
        <f t="shared" si="0"/>
        <v>1</v>
      </c>
      <c r="C4" s="43" t="s">
        <v>892</v>
      </c>
      <c r="D4" s="38" t="s">
        <v>892</v>
      </c>
      <c r="E4" s="46" t="s">
        <v>14</v>
      </c>
      <c r="F4" s="38" t="s">
        <v>893</v>
      </c>
      <c r="G4" s="89">
        <v>45678</v>
      </c>
      <c r="H4" s="77" t="s">
        <v>643</v>
      </c>
      <c r="I4" s="40" t="b">
        <f t="shared" si="1"/>
        <v>1</v>
      </c>
      <c r="J4" s="42">
        <v>45691</v>
      </c>
      <c r="K4" s="39">
        <v>45691</v>
      </c>
      <c r="L4" s="39">
        <v>46008</v>
      </c>
      <c r="M4" s="70" t="s">
        <v>547</v>
      </c>
      <c r="N4" s="41"/>
      <c r="O4" s="41"/>
    </row>
    <row r="5" spans="1:15" ht="12.75">
      <c r="A5" s="22">
        <f t="shared" si="2"/>
        <v>4</v>
      </c>
      <c r="B5" s="43" t="b">
        <f t="shared" si="0"/>
        <v>1</v>
      </c>
      <c r="C5" s="43" t="s">
        <v>894</v>
      </c>
      <c r="D5" s="38" t="s">
        <v>894</v>
      </c>
      <c r="E5" s="46" t="s">
        <v>14</v>
      </c>
      <c r="F5" s="38" t="s">
        <v>895</v>
      </c>
      <c r="G5" s="89">
        <v>45680</v>
      </c>
      <c r="H5" s="77" t="s">
        <v>683</v>
      </c>
      <c r="I5" s="40" t="b">
        <f t="shared" si="1"/>
        <v>1</v>
      </c>
      <c r="J5" s="42">
        <v>45693</v>
      </c>
      <c r="K5" s="39">
        <v>45693</v>
      </c>
      <c r="L5" s="39">
        <v>45934</v>
      </c>
      <c r="M5" s="70" t="s">
        <v>577</v>
      </c>
      <c r="N5" s="41"/>
      <c r="O5" s="41"/>
    </row>
    <row r="6" spans="1:15" ht="12.75">
      <c r="A6" s="22">
        <f t="shared" si="2"/>
        <v>5</v>
      </c>
      <c r="B6" s="43" t="b">
        <f t="shared" si="0"/>
        <v>1</v>
      </c>
      <c r="C6" s="43" t="s">
        <v>896</v>
      </c>
      <c r="D6" s="38" t="s">
        <v>896</v>
      </c>
      <c r="E6" s="46" t="s">
        <v>14</v>
      </c>
      <c r="F6" s="38" t="s">
        <v>897</v>
      </c>
      <c r="G6" s="89">
        <v>45680</v>
      </c>
      <c r="H6" s="77" t="s">
        <v>747</v>
      </c>
      <c r="I6" s="40" t="b">
        <f t="shared" si="1"/>
        <v>1</v>
      </c>
      <c r="J6" s="42">
        <v>45691</v>
      </c>
      <c r="K6" s="39">
        <v>45691</v>
      </c>
      <c r="L6" s="39">
        <v>46013</v>
      </c>
      <c r="M6" s="70" t="s">
        <v>67</v>
      </c>
      <c r="N6" s="41"/>
      <c r="O6" s="41"/>
    </row>
    <row r="7" spans="1:15" ht="12.75">
      <c r="A7" s="22">
        <f t="shared" si="2"/>
        <v>6</v>
      </c>
      <c r="B7" s="43" t="b">
        <f t="shared" si="0"/>
        <v>1</v>
      </c>
      <c r="C7" s="43" t="s">
        <v>898</v>
      </c>
      <c r="D7" s="38" t="s">
        <v>898</v>
      </c>
      <c r="E7" s="46" t="s">
        <v>14</v>
      </c>
      <c r="F7" s="38" t="s">
        <v>899</v>
      </c>
      <c r="G7" s="89">
        <v>45681</v>
      </c>
      <c r="H7" s="77" t="s">
        <v>826</v>
      </c>
      <c r="I7" s="40" t="b">
        <f t="shared" si="1"/>
        <v>1</v>
      </c>
      <c r="J7" s="42">
        <v>45706</v>
      </c>
      <c r="K7" s="39">
        <v>45706</v>
      </c>
      <c r="L7" s="39">
        <v>46013</v>
      </c>
      <c r="M7" s="70" t="s">
        <v>577</v>
      </c>
      <c r="N7" s="41"/>
      <c r="O7" s="41"/>
    </row>
    <row r="8" spans="1:15" ht="12.75">
      <c r="A8" s="22">
        <f t="shared" si="2"/>
        <v>7</v>
      </c>
      <c r="B8" s="43" t="b">
        <f t="shared" si="0"/>
        <v>1</v>
      </c>
      <c r="C8" s="43" t="s">
        <v>900</v>
      </c>
      <c r="D8" s="38" t="s">
        <v>900</v>
      </c>
      <c r="E8" s="46" t="s">
        <v>14</v>
      </c>
      <c r="F8" s="38" t="s">
        <v>901</v>
      </c>
      <c r="G8" s="89">
        <v>45685</v>
      </c>
      <c r="H8" s="77" t="s">
        <v>902</v>
      </c>
      <c r="I8" s="40" t="b">
        <f t="shared" si="1"/>
        <v>1</v>
      </c>
      <c r="J8" s="47">
        <v>45689</v>
      </c>
      <c r="K8" s="39">
        <v>45689</v>
      </c>
      <c r="L8" s="39">
        <v>45928</v>
      </c>
      <c r="M8" s="70" t="s">
        <v>329</v>
      </c>
      <c r="N8" s="41"/>
      <c r="O8" s="41"/>
    </row>
    <row r="9" spans="1:15" ht="12.75">
      <c r="A9" s="22">
        <f t="shared" si="2"/>
        <v>8</v>
      </c>
      <c r="B9" s="43" t="b">
        <f t="shared" si="0"/>
        <v>1</v>
      </c>
      <c r="C9" s="43" t="s">
        <v>903</v>
      </c>
      <c r="D9" s="38" t="s">
        <v>903</v>
      </c>
      <c r="E9" s="46" t="s">
        <v>14</v>
      </c>
      <c r="F9" s="38" t="s">
        <v>904</v>
      </c>
      <c r="G9" s="89">
        <v>45685</v>
      </c>
      <c r="H9" s="77" t="s">
        <v>725</v>
      </c>
      <c r="I9" s="40" t="b">
        <f t="shared" si="1"/>
        <v>1</v>
      </c>
      <c r="J9" s="42">
        <v>45705</v>
      </c>
      <c r="K9" s="39">
        <v>45705</v>
      </c>
      <c r="L9" s="39">
        <v>45916</v>
      </c>
      <c r="M9" s="70" t="s">
        <v>430</v>
      </c>
      <c r="N9" s="41"/>
      <c r="O9" s="41"/>
    </row>
    <row r="10" spans="1:15" ht="12.75">
      <c r="A10" s="22">
        <f t="shared" si="2"/>
        <v>9</v>
      </c>
      <c r="B10" s="43" t="b">
        <f t="shared" si="0"/>
        <v>1</v>
      </c>
      <c r="C10" s="43" t="s">
        <v>905</v>
      </c>
      <c r="D10" s="38" t="s">
        <v>905</v>
      </c>
      <c r="E10" s="46" t="s">
        <v>14</v>
      </c>
      <c r="F10" s="38" t="s">
        <v>906</v>
      </c>
      <c r="G10" s="89">
        <v>45685</v>
      </c>
      <c r="H10" s="77" t="s">
        <v>907</v>
      </c>
      <c r="I10" s="40" t="b">
        <f t="shared" si="1"/>
        <v>1</v>
      </c>
      <c r="J10" s="42">
        <v>45693</v>
      </c>
      <c r="K10" s="39">
        <v>45693</v>
      </c>
      <c r="L10" s="39">
        <v>45838</v>
      </c>
      <c r="M10" s="70" t="s">
        <v>732</v>
      </c>
      <c r="N10" s="41" t="s">
        <v>908</v>
      </c>
      <c r="O10" s="41"/>
    </row>
    <row r="11" spans="1:15" ht="12.75">
      <c r="A11" s="22">
        <f t="shared" si="2"/>
        <v>10</v>
      </c>
      <c r="B11" s="43" t="b">
        <f t="shared" si="0"/>
        <v>1</v>
      </c>
      <c r="C11" s="43" t="s">
        <v>909</v>
      </c>
      <c r="D11" s="38" t="s">
        <v>909</v>
      </c>
      <c r="E11" s="46" t="s">
        <v>14</v>
      </c>
      <c r="F11" s="38" t="s">
        <v>910</v>
      </c>
      <c r="G11" s="89">
        <v>45685</v>
      </c>
      <c r="H11" s="77" t="s">
        <v>911</v>
      </c>
      <c r="I11" s="40" t="b">
        <f t="shared" si="1"/>
        <v>1</v>
      </c>
      <c r="J11" s="47">
        <v>45692</v>
      </c>
      <c r="K11" s="39">
        <v>45692</v>
      </c>
      <c r="L11" s="39">
        <v>45928</v>
      </c>
      <c r="M11" s="70" t="s">
        <v>771</v>
      </c>
      <c r="N11" s="41"/>
      <c r="O11" s="41"/>
    </row>
    <row r="12" spans="1:15" ht="12.75">
      <c r="A12" s="22">
        <f t="shared" si="2"/>
        <v>11</v>
      </c>
      <c r="B12" s="43" t="b">
        <f t="shared" si="0"/>
        <v>1</v>
      </c>
      <c r="C12" s="43" t="s">
        <v>912</v>
      </c>
      <c r="D12" s="38" t="s">
        <v>912</v>
      </c>
      <c r="E12" s="46" t="s">
        <v>14</v>
      </c>
      <c r="F12" s="38" t="s">
        <v>913</v>
      </c>
      <c r="G12" s="89">
        <v>45685</v>
      </c>
      <c r="H12" s="77" t="s">
        <v>725</v>
      </c>
      <c r="I12" s="40" t="b">
        <f t="shared" si="1"/>
        <v>1</v>
      </c>
      <c r="J12" s="42">
        <v>45705</v>
      </c>
      <c r="K12" s="39">
        <v>45705</v>
      </c>
      <c r="L12" s="39">
        <v>45916</v>
      </c>
      <c r="M12" s="70" t="s">
        <v>430</v>
      </c>
      <c r="N12" s="41"/>
      <c r="O12" s="41"/>
    </row>
    <row r="13" spans="1:15" ht="12.75">
      <c r="A13" s="22">
        <f t="shared" si="2"/>
        <v>12</v>
      </c>
      <c r="B13" s="43" t="b">
        <f t="shared" si="0"/>
        <v>1</v>
      </c>
      <c r="C13" s="43" t="s">
        <v>914</v>
      </c>
      <c r="D13" s="38" t="s">
        <v>914</v>
      </c>
      <c r="E13" s="46" t="s">
        <v>14</v>
      </c>
      <c r="F13" s="38" t="s">
        <v>915</v>
      </c>
      <c r="G13" s="89">
        <v>45685</v>
      </c>
      <c r="H13" s="77" t="s">
        <v>916</v>
      </c>
      <c r="I13" s="40" t="b">
        <f t="shared" si="1"/>
        <v>1</v>
      </c>
      <c r="J13" s="47">
        <v>45689</v>
      </c>
      <c r="K13" s="39">
        <v>45689</v>
      </c>
      <c r="L13" s="39">
        <v>45897</v>
      </c>
      <c r="M13" s="70" t="s">
        <v>430</v>
      </c>
      <c r="N13" s="41"/>
      <c r="O13" s="41"/>
    </row>
    <row r="14" spans="1:15" ht="12.75">
      <c r="A14" s="22">
        <f t="shared" si="2"/>
        <v>13</v>
      </c>
      <c r="B14" s="43" t="b">
        <f t="shared" si="0"/>
        <v>1</v>
      </c>
      <c r="C14" s="43" t="s">
        <v>917</v>
      </c>
      <c r="D14" s="38" t="s">
        <v>917</v>
      </c>
      <c r="E14" s="46" t="s">
        <v>14</v>
      </c>
      <c r="F14" s="38" t="s">
        <v>918</v>
      </c>
      <c r="G14" s="89">
        <v>45686</v>
      </c>
      <c r="H14" s="77" t="s">
        <v>832</v>
      </c>
      <c r="I14" s="40" t="b">
        <f t="shared" si="1"/>
        <v>1</v>
      </c>
      <c r="J14" s="47">
        <v>45689</v>
      </c>
      <c r="K14" s="39">
        <v>45689</v>
      </c>
      <c r="L14" s="39">
        <v>45900</v>
      </c>
      <c r="M14" s="70" t="s">
        <v>430</v>
      </c>
      <c r="N14" s="41"/>
      <c r="O14" s="41"/>
    </row>
    <row r="15" spans="1:15" ht="12.75">
      <c r="A15" s="22">
        <f t="shared" si="2"/>
        <v>14</v>
      </c>
      <c r="B15" s="43" t="b">
        <f t="shared" si="0"/>
        <v>1</v>
      </c>
      <c r="C15" s="43" t="s">
        <v>919</v>
      </c>
      <c r="D15" s="38" t="s">
        <v>919</v>
      </c>
      <c r="E15" s="46" t="s">
        <v>14</v>
      </c>
      <c r="F15" s="38" t="s">
        <v>920</v>
      </c>
      <c r="G15" s="89">
        <v>45686</v>
      </c>
      <c r="H15" s="77" t="s">
        <v>832</v>
      </c>
      <c r="I15" s="40" t="b">
        <f t="shared" si="1"/>
        <v>1</v>
      </c>
      <c r="J15" s="47">
        <v>45690</v>
      </c>
      <c r="K15" s="39">
        <v>45690</v>
      </c>
      <c r="L15" s="39">
        <v>45899</v>
      </c>
      <c r="M15" s="70" t="s">
        <v>430</v>
      </c>
      <c r="N15" s="41"/>
      <c r="O15" s="41"/>
    </row>
    <row r="16" spans="1:15" ht="12.75">
      <c r="A16" s="22">
        <f t="shared" si="2"/>
        <v>15</v>
      </c>
      <c r="B16" s="43" t="b">
        <f t="shared" si="0"/>
        <v>1</v>
      </c>
      <c r="C16" s="43" t="s">
        <v>921</v>
      </c>
      <c r="D16" s="38" t="s">
        <v>921</v>
      </c>
      <c r="E16" s="46" t="s">
        <v>14</v>
      </c>
      <c r="F16" s="38" t="s">
        <v>922</v>
      </c>
      <c r="G16" s="89">
        <v>45686</v>
      </c>
      <c r="H16" s="77" t="s">
        <v>832</v>
      </c>
      <c r="I16" s="40" t="b">
        <f t="shared" si="1"/>
        <v>1</v>
      </c>
      <c r="J16" s="47">
        <v>45689</v>
      </c>
      <c r="K16" s="39">
        <v>45689</v>
      </c>
      <c r="L16" s="39">
        <v>45898</v>
      </c>
      <c r="M16" s="70" t="s">
        <v>430</v>
      </c>
      <c r="N16" s="41"/>
      <c r="O16" s="41"/>
    </row>
    <row r="17" spans="1:15" ht="12.75">
      <c r="A17" s="22">
        <f t="shared" si="2"/>
        <v>16</v>
      </c>
      <c r="B17" s="43" t="b">
        <f t="shared" si="0"/>
        <v>1</v>
      </c>
      <c r="C17" s="43" t="s">
        <v>923</v>
      </c>
      <c r="D17" s="38" t="s">
        <v>923</v>
      </c>
      <c r="E17" s="46" t="s">
        <v>14</v>
      </c>
      <c r="F17" s="38" t="s">
        <v>924</v>
      </c>
      <c r="G17" s="89">
        <v>45686</v>
      </c>
      <c r="H17" s="77" t="s">
        <v>925</v>
      </c>
      <c r="I17" s="40" t="b">
        <f t="shared" si="1"/>
        <v>1</v>
      </c>
      <c r="J17" s="47">
        <v>45691</v>
      </c>
      <c r="K17" s="39">
        <v>45691</v>
      </c>
      <c r="L17" s="39">
        <v>45915</v>
      </c>
      <c r="M17" s="70" t="s">
        <v>926</v>
      </c>
      <c r="N17" s="41" t="s">
        <v>659</v>
      </c>
      <c r="O17" s="41"/>
    </row>
    <row r="18" spans="1:15" ht="12.75">
      <c r="A18" s="22">
        <f t="shared" si="2"/>
        <v>17</v>
      </c>
      <c r="B18" s="43" t="b">
        <f t="shared" si="0"/>
        <v>1</v>
      </c>
      <c r="C18" s="43" t="s">
        <v>927</v>
      </c>
      <c r="D18" s="38" t="s">
        <v>927</v>
      </c>
      <c r="E18" s="46" t="s">
        <v>14</v>
      </c>
      <c r="F18" s="38" t="s">
        <v>928</v>
      </c>
      <c r="G18" s="89">
        <v>45686</v>
      </c>
      <c r="H18" s="77" t="s">
        <v>929</v>
      </c>
      <c r="I18" s="40" t="b">
        <f t="shared" si="1"/>
        <v>1</v>
      </c>
      <c r="J18" s="47">
        <v>45689</v>
      </c>
      <c r="K18" s="39">
        <v>45689</v>
      </c>
      <c r="L18" s="39">
        <v>45898</v>
      </c>
      <c r="M18" s="70" t="s">
        <v>430</v>
      </c>
      <c r="N18" s="41"/>
      <c r="O18" s="41"/>
    </row>
    <row r="19" spans="1:15" ht="12.75">
      <c r="A19" s="22">
        <f t="shared" si="2"/>
        <v>18</v>
      </c>
      <c r="B19" s="43" t="b">
        <f t="shared" si="0"/>
        <v>1</v>
      </c>
      <c r="C19" s="43" t="s">
        <v>930</v>
      </c>
      <c r="D19" s="38" t="s">
        <v>930</v>
      </c>
      <c r="E19" s="46" t="s">
        <v>14</v>
      </c>
      <c r="F19" s="38" t="s">
        <v>931</v>
      </c>
      <c r="G19" s="89">
        <v>45686</v>
      </c>
      <c r="H19" s="77" t="s">
        <v>932</v>
      </c>
      <c r="I19" s="40" t="b">
        <f t="shared" si="1"/>
        <v>1</v>
      </c>
      <c r="J19" s="42">
        <v>228312</v>
      </c>
      <c r="K19" s="39">
        <v>228312</v>
      </c>
      <c r="L19" s="39">
        <v>45902</v>
      </c>
      <c r="M19" s="70" t="s">
        <v>430</v>
      </c>
      <c r="N19" s="41"/>
      <c r="O19" s="41"/>
    </row>
    <row r="20" spans="1:15" ht="12.75">
      <c r="A20" s="22">
        <f t="shared" si="2"/>
        <v>19</v>
      </c>
      <c r="B20" s="43" t="b">
        <f t="shared" si="0"/>
        <v>1</v>
      </c>
      <c r="C20" s="43" t="s">
        <v>933</v>
      </c>
      <c r="D20" s="38" t="s">
        <v>933</v>
      </c>
      <c r="E20" s="46" t="s">
        <v>14</v>
      </c>
      <c r="F20" s="38" t="s">
        <v>934</v>
      </c>
      <c r="G20" s="89">
        <v>45686</v>
      </c>
      <c r="H20" s="77" t="s">
        <v>932</v>
      </c>
      <c r="I20" s="40" t="b">
        <f t="shared" si="1"/>
        <v>1</v>
      </c>
      <c r="J20" s="47">
        <v>45689</v>
      </c>
      <c r="K20" s="39">
        <v>45689</v>
      </c>
      <c r="L20" s="39">
        <v>45900</v>
      </c>
      <c r="M20" s="70" t="s">
        <v>430</v>
      </c>
      <c r="N20" s="41"/>
      <c r="O20" s="41"/>
    </row>
    <row r="21" spans="1:15" ht="12.75">
      <c r="A21" s="22">
        <f t="shared" si="2"/>
        <v>20</v>
      </c>
      <c r="B21" s="43" t="b">
        <f t="shared" si="0"/>
        <v>1</v>
      </c>
      <c r="C21" s="43" t="s">
        <v>935</v>
      </c>
      <c r="D21" s="38" t="s">
        <v>935</v>
      </c>
      <c r="E21" s="46" t="s">
        <v>14</v>
      </c>
      <c r="F21" s="38" t="s">
        <v>936</v>
      </c>
      <c r="G21" s="89">
        <v>45686</v>
      </c>
      <c r="H21" s="77" t="s">
        <v>937</v>
      </c>
      <c r="I21" s="40" t="b">
        <f t="shared" si="1"/>
        <v>1</v>
      </c>
      <c r="J21" s="47">
        <v>45691</v>
      </c>
      <c r="K21" s="39">
        <v>45691</v>
      </c>
      <c r="L21" s="39">
        <v>45929</v>
      </c>
      <c r="M21" s="70" t="s">
        <v>771</v>
      </c>
      <c r="N21" s="41"/>
      <c r="O21" s="41"/>
    </row>
    <row r="22" spans="1:15" ht="12.75">
      <c r="A22" s="22">
        <f t="shared" si="2"/>
        <v>21</v>
      </c>
      <c r="B22" s="43" t="b">
        <f t="shared" si="0"/>
        <v>1</v>
      </c>
      <c r="C22" s="43" t="s">
        <v>938</v>
      </c>
      <c r="D22" s="38" t="s">
        <v>938</v>
      </c>
      <c r="E22" s="46" t="s">
        <v>14</v>
      </c>
      <c r="F22" s="38" t="s">
        <v>939</v>
      </c>
      <c r="G22" s="89">
        <v>45687</v>
      </c>
      <c r="H22" s="77" t="s">
        <v>495</v>
      </c>
      <c r="I22" s="40" t="b">
        <f t="shared" si="1"/>
        <v>1</v>
      </c>
      <c r="J22" s="47">
        <v>45689</v>
      </c>
      <c r="K22" s="39">
        <v>45689</v>
      </c>
      <c r="L22" s="39">
        <v>45991</v>
      </c>
      <c r="M22" s="70" t="s">
        <v>126</v>
      </c>
      <c r="N22" s="41"/>
      <c r="O22" s="41"/>
    </row>
    <row r="23" spans="1:15" ht="12.75">
      <c r="A23" s="22">
        <f t="shared" si="2"/>
        <v>22</v>
      </c>
      <c r="B23" s="43" t="b">
        <f t="shared" si="0"/>
        <v>1</v>
      </c>
      <c r="C23" s="43" t="s">
        <v>940</v>
      </c>
      <c r="D23" s="38" t="s">
        <v>940</v>
      </c>
      <c r="E23" s="46" t="s">
        <v>14</v>
      </c>
      <c r="F23" s="38" t="s">
        <v>941</v>
      </c>
      <c r="G23" s="89">
        <v>45687</v>
      </c>
      <c r="H23" s="77" t="s">
        <v>942</v>
      </c>
      <c r="I23" s="40" t="b">
        <f t="shared" si="1"/>
        <v>1</v>
      </c>
      <c r="J23" s="47">
        <v>45691</v>
      </c>
      <c r="K23" s="39">
        <v>45691</v>
      </c>
      <c r="L23" s="39">
        <v>45838</v>
      </c>
      <c r="M23" s="70" t="s">
        <v>732</v>
      </c>
      <c r="N23" s="41" t="s">
        <v>659</v>
      </c>
      <c r="O23" s="41"/>
    </row>
    <row r="24" spans="1:15" ht="12.75">
      <c r="A24" s="22">
        <f t="shared" si="2"/>
        <v>23</v>
      </c>
      <c r="B24" s="43" t="b">
        <f t="shared" si="0"/>
        <v>1</v>
      </c>
      <c r="C24" s="43" t="s">
        <v>943</v>
      </c>
      <c r="D24" s="38" t="s">
        <v>943</v>
      </c>
      <c r="E24" s="46" t="s">
        <v>14</v>
      </c>
      <c r="F24" s="38" t="s">
        <v>944</v>
      </c>
      <c r="G24" s="89">
        <v>45687</v>
      </c>
      <c r="H24" s="77" t="s">
        <v>937</v>
      </c>
      <c r="I24" s="40" t="b">
        <f t="shared" si="1"/>
        <v>1</v>
      </c>
      <c r="J24" s="47">
        <v>45691</v>
      </c>
      <c r="K24" s="39">
        <v>45691</v>
      </c>
      <c r="L24" s="39">
        <v>45698</v>
      </c>
      <c r="M24" s="70" t="s">
        <v>771</v>
      </c>
      <c r="N24" s="41"/>
      <c r="O24" s="41"/>
    </row>
    <row r="25" spans="1:15" ht="12.75">
      <c r="A25" s="22">
        <f t="shared" si="2"/>
        <v>24</v>
      </c>
      <c r="B25" s="43" t="b">
        <f t="shared" si="0"/>
        <v>1</v>
      </c>
      <c r="C25" s="43" t="s">
        <v>945</v>
      </c>
      <c r="D25" s="38" t="s">
        <v>945</v>
      </c>
      <c r="E25" s="46" t="s">
        <v>14</v>
      </c>
      <c r="F25" s="38" t="s">
        <v>946</v>
      </c>
      <c r="G25" s="89">
        <v>45687</v>
      </c>
      <c r="H25" s="77" t="s">
        <v>937</v>
      </c>
      <c r="I25" s="40" t="b">
        <f t="shared" si="1"/>
        <v>1</v>
      </c>
      <c r="J25" s="47">
        <v>45691</v>
      </c>
      <c r="K25" s="39">
        <v>45691</v>
      </c>
      <c r="L25" s="39">
        <v>45930</v>
      </c>
      <c r="M25" s="70" t="s">
        <v>771</v>
      </c>
      <c r="N25" s="41"/>
      <c r="O25" s="41"/>
    </row>
    <row r="26" spans="1:15" ht="12.75">
      <c r="A26" s="22">
        <f t="shared" si="2"/>
        <v>25</v>
      </c>
      <c r="B26" s="43" t="b">
        <f t="shared" si="0"/>
        <v>1</v>
      </c>
      <c r="C26" s="43" t="s">
        <v>947</v>
      </c>
      <c r="D26" s="38" t="s">
        <v>947</v>
      </c>
      <c r="E26" s="46" t="s">
        <v>14</v>
      </c>
      <c r="F26" s="38" t="s">
        <v>948</v>
      </c>
      <c r="G26" s="89">
        <v>45687</v>
      </c>
      <c r="H26" s="77" t="s">
        <v>937</v>
      </c>
      <c r="I26" s="40" t="b">
        <f t="shared" si="1"/>
        <v>1</v>
      </c>
      <c r="J26" s="47">
        <v>45691</v>
      </c>
      <c r="K26" s="39">
        <v>45691</v>
      </c>
      <c r="L26" s="39">
        <v>45930</v>
      </c>
      <c r="M26" s="70" t="s">
        <v>771</v>
      </c>
      <c r="N26" s="41"/>
      <c r="O26" s="41"/>
    </row>
    <row r="27" spans="1:15" ht="12.75">
      <c r="A27" s="22">
        <f t="shared" si="2"/>
        <v>26</v>
      </c>
      <c r="B27" s="43" t="b">
        <f t="shared" si="0"/>
        <v>1</v>
      </c>
      <c r="C27" s="43" t="s">
        <v>949</v>
      </c>
      <c r="D27" s="38" t="s">
        <v>949</v>
      </c>
      <c r="E27" s="46" t="s">
        <v>14</v>
      </c>
      <c r="F27" s="38" t="s">
        <v>950</v>
      </c>
      <c r="G27" s="89">
        <v>45687</v>
      </c>
      <c r="H27" s="77" t="s">
        <v>951</v>
      </c>
      <c r="I27" s="40" t="b">
        <f t="shared" si="1"/>
        <v>1</v>
      </c>
      <c r="J27" s="47">
        <v>45689</v>
      </c>
      <c r="K27" s="39">
        <v>45689</v>
      </c>
      <c r="L27" s="39">
        <v>45808</v>
      </c>
      <c r="M27" s="70" t="s">
        <v>93</v>
      </c>
      <c r="N27" s="41"/>
      <c r="O27" s="41"/>
    </row>
    <row r="28" spans="1:15" ht="12.75">
      <c r="A28" s="22">
        <f t="shared" si="2"/>
        <v>27</v>
      </c>
      <c r="B28" s="43" t="b">
        <f t="shared" si="0"/>
        <v>1</v>
      </c>
      <c r="C28" s="43" t="s">
        <v>952</v>
      </c>
      <c r="D28" s="38" t="s">
        <v>952</v>
      </c>
      <c r="E28" s="46" t="s">
        <v>14</v>
      </c>
      <c r="F28" s="38" t="s">
        <v>953</v>
      </c>
      <c r="G28" s="89">
        <v>45687</v>
      </c>
      <c r="H28" s="77" t="s">
        <v>954</v>
      </c>
      <c r="I28" s="40" t="b">
        <f t="shared" si="1"/>
        <v>1</v>
      </c>
      <c r="J28" s="47">
        <v>45691</v>
      </c>
      <c r="K28" s="39">
        <v>45691</v>
      </c>
      <c r="L28" s="39">
        <v>45993</v>
      </c>
      <c r="M28" s="70" t="s">
        <v>560</v>
      </c>
      <c r="N28" s="41"/>
      <c r="O28" s="41"/>
    </row>
    <row r="29" spans="1:15" ht="12.75" customHeight="1">
      <c r="A29" s="22">
        <f t="shared" si="2"/>
        <v>28</v>
      </c>
      <c r="B29" s="43" t="b">
        <f t="shared" si="0"/>
        <v>1</v>
      </c>
      <c r="C29" s="43" t="s">
        <v>955</v>
      </c>
      <c r="D29" s="38" t="s">
        <v>955</v>
      </c>
      <c r="E29" s="46" t="s">
        <v>14</v>
      </c>
      <c r="F29" s="38" t="s">
        <v>956</v>
      </c>
      <c r="G29" s="89">
        <v>45687</v>
      </c>
      <c r="H29" s="77" t="s">
        <v>957</v>
      </c>
      <c r="I29" s="40" t="b">
        <f t="shared" si="1"/>
        <v>1</v>
      </c>
      <c r="J29" s="47">
        <v>45691</v>
      </c>
      <c r="K29" s="39">
        <v>45691</v>
      </c>
      <c r="L29" s="39">
        <v>45947</v>
      </c>
      <c r="M29" s="70" t="s">
        <v>174</v>
      </c>
      <c r="N29" s="41"/>
      <c r="O29" s="41"/>
    </row>
    <row r="30" spans="1:15" ht="12.75">
      <c r="A30" s="22">
        <f t="shared" si="2"/>
        <v>29</v>
      </c>
      <c r="B30" s="43" t="b">
        <f t="shared" si="0"/>
        <v>1</v>
      </c>
      <c r="C30" s="43" t="s">
        <v>958</v>
      </c>
      <c r="D30" s="38" t="s">
        <v>958</v>
      </c>
      <c r="E30" s="46" t="s">
        <v>14</v>
      </c>
      <c r="F30" s="38" t="s">
        <v>959</v>
      </c>
      <c r="G30" s="89">
        <v>45687</v>
      </c>
      <c r="H30" s="77" t="s">
        <v>710</v>
      </c>
      <c r="I30" s="40" t="b">
        <f t="shared" si="1"/>
        <v>1</v>
      </c>
      <c r="J30" s="47">
        <v>45691</v>
      </c>
      <c r="K30" s="39">
        <v>45691</v>
      </c>
      <c r="L30" s="39">
        <v>45993</v>
      </c>
      <c r="M30" s="70" t="s">
        <v>259</v>
      </c>
      <c r="N30" s="41"/>
      <c r="O30" s="41"/>
    </row>
    <row r="31" spans="1:15" ht="12.75">
      <c r="A31" s="22">
        <f t="shared" si="2"/>
        <v>30</v>
      </c>
      <c r="B31" s="43" t="b">
        <f t="shared" si="0"/>
        <v>1</v>
      </c>
      <c r="C31" s="43" t="s">
        <v>960</v>
      </c>
      <c r="D31" s="38" t="s">
        <v>960</v>
      </c>
      <c r="E31" s="46" t="s">
        <v>14</v>
      </c>
      <c r="F31" s="38" t="s">
        <v>961</v>
      </c>
      <c r="G31" s="89">
        <v>45687</v>
      </c>
      <c r="H31" s="77" t="s">
        <v>954</v>
      </c>
      <c r="I31" s="40" t="b">
        <f t="shared" si="1"/>
        <v>1</v>
      </c>
      <c r="J31" s="47">
        <v>45691</v>
      </c>
      <c r="K31" s="39">
        <v>45691</v>
      </c>
      <c r="L31" s="39">
        <v>45994</v>
      </c>
      <c r="M31" s="70" t="s">
        <v>962</v>
      </c>
      <c r="N31" s="41"/>
      <c r="O31" s="41"/>
    </row>
    <row r="32" spans="1:15" ht="12.75">
      <c r="A32" s="22">
        <f t="shared" si="2"/>
        <v>31</v>
      </c>
      <c r="B32" s="43" t="b">
        <f t="shared" si="0"/>
        <v>1</v>
      </c>
      <c r="C32" s="43" t="s">
        <v>963</v>
      </c>
      <c r="D32" s="38" t="s">
        <v>963</v>
      </c>
      <c r="E32" s="46" t="s">
        <v>14</v>
      </c>
      <c r="F32" s="38" t="s">
        <v>964</v>
      </c>
      <c r="G32" s="89">
        <v>45687</v>
      </c>
      <c r="H32" s="77" t="s">
        <v>725</v>
      </c>
      <c r="I32" s="40" t="b">
        <f t="shared" si="1"/>
        <v>1</v>
      </c>
      <c r="J32" s="42">
        <v>45706</v>
      </c>
      <c r="K32" s="39">
        <v>45706</v>
      </c>
      <c r="L32" s="39">
        <v>45919</v>
      </c>
      <c r="M32" s="70" t="s">
        <v>430</v>
      </c>
      <c r="N32" s="41"/>
      <c r="O32" s="41"/>
    </row>
    <row r="33" spans="1:15" ht="12.75">
      <c r="A33" s="22">
        <f t="shared" si="2"/>
        <v>32</v>
      </c>
      <c r="B33" s="43" t="b">
        <f t="shared" si="0"/>
        <v>1</v>
      </c>
      <c r="C33" s="43" t="s">
        <v>965</v>
      </c>
      <c r="D33" s="38" t="s">
        <v>965</v>
      </c>
      <c r="E33" s="46" t="s">
        <v>14</v>
      </c>
      <c r="F33" s="38" t="s">
        <v>966</v>
      </c>
      <c r="G33" s="89">
        <v>45688</v>
      </c>
      <c r="H33" s="77" t="s">
        <v>967</v>
      </c>
      <c r="I33" s="40" t="b">
        <f t="shared" si="1"/>
        <v>1</v>
      </c>
      <c r="J33" s="42">
        <v>45693</v>
      </c>
      <c r="K33" s="39">
        <v>45693</v>
      </c>
      <c r="L33" s="39">
        <v>45842</v>
      </c>
      <c r="M33" s="70" t="s">
        <v>93</v>
      </c>
      <c r="N33" s="41"/>
      <c r="O33" s="41"/>
    </row>
    <row r="34" spans="1:15" ht="12.75">
      <c r="A34" s="22">
        <f t="shared" si="2"/>
        <v>33</v>
      </c>
      <c r="B34" s="43" t="b">
        <f t="shared" ref="B34:B65" si="3">+C34=D34</f>
        <v>1</v>
      </c>
      <c r="C34" s="43" t="s">
        <v>968</v>
      </c>
      <c r="D34" s="38" t="s">
        <v>968</v>
      </c>
      <c r="E34" s="46" t="s">
        <v>14</v>
      </c>
      <c r="F34" s="38" t="s">
        <v>969</v>
      </c>
      <c r="G34" s="89">
        <v>45688</v>
      </c>
      <c r="H34" s="77" t="s">
        <v>725</v>
      </c>
      <c r="I34" s="40" t="b">
        <f t="shared" ref="I34:I65" si="4">+K34=J34</f>
        <v>1</v>
      </c>
      <c r="J34" s="42">
        <v>45700</v>
      </c>
      <c r="K34" s="39">
        <v>45700</v>
      </c>
      <c r="L34" s="39">
        <v>45911</v>
      </c>
      <c r="M34" s="70" t="s">
        <v>430</v>
      </c>
      <c r="N34" s="41"/>
      <c r="O34" s="41"/>
    </row>
    <row r="35" spans="1:15" ht="12.75">
      <c r="A35" s="22">
        <f t="shared" si="2"/>
        <v>34</v>
      </c>
      <c r="B35" s="43" t="b">
        <f t="shared" si="3"/>
        <v>1</v>
      </c>
      <c r="C35" s="43" t="s">
        <v>970</v>
      </c>
      <c r="D35" s="38" t="s">
        <v>970</v>
      </c>
      <c r="E35" s="46" t="s">
        <v>14</v>
      </c>
      <c r="F35" s="38" t="s">
        <v>971</v>
      </c>
      <c r="G35" s="89">
        <v>45688</v>
      </c>
      <c r="H35" s="77" t="s">
        <v>972</v>
      </c>
      <c r="I35" s="40" t="b">
        <f t="shared" si="4"/>
        <v>1</v>
      </c>
      <c r="J35" s="47">
        <v>45692</v>
      </c>
      <c r="K35" s="39">
        <v>45692</v>
      </c>
      <c r="L35" s="39">
        <v>45722</v>
      </c>
      <c r="M35" s="70" t="s">
        <v>93</v>
      </c>
      <c r="N35" s="41"/>
      <c r="O35" s="41"/>
    </row>
    <row r="36" spans="1:15" ht="12.75">
      <c r="A36" s="22">
        <f t="shared" si="2"/>
        <v>35</v>
      </c>
      <c r="B36" s="43" t="b">
        <f t="shared" si="3"/>
        <v>1</v>
      </c>
      <c r="C36" s="43" t="s">
        <v>973</v>
      </c>
      <c r="D36" s="38" t="s">
        <v>973</v>
      </c>
      <c r="E36" s="46" t="s">
        <v>14</v>
      </c>
      <c r="F36" s="38" t="s">
        <v>974</v>
      </c>
      <c r="G36" s="89">
        <v>45688</v>
      </c>
      <c r="H36" s="77" t="s">
        <v>975</v>
      </c>
      <c r="I36" s="40" t="b">
        <f t="shared" si="4"/>
        <v>1</v>
      </c>
      <c r="J36" s="47">
        <v>45691</v>
      </c>
      <c r="K36" s="39">
        <v>45691</v>
      </c>
      <c r="L36" s="39">
        <v>45902</v>
      </c>
      <c r="M36" s="70" t="s">
        <v>430</v>
      </c>
      <c r="N36" s="41"/>
      <c r="O36" s="41"/>
    </row>
    <row r="37" spans="1:15" ht="12.75">
      <c r="A37" s="22">
        <f t="shared" si="2"/>
        <v>36</v>
      </c>
      <c r="B37" s="43" t="b">
        <f t="shared" si="3"/>
        <v>1</v>
      </c>
      <c r="C37" s="43" t="s">
        <v>976</v>
      </c>
      <c r="D37" s="38" t="s">
        <v>976</v>
      </c>
      <c r="E37" s="46" t="s">
        <v>14</v>
      </c>
      <c r="F37" s="38" t="s">
        <v>977</v>
      </c>
      <c r="G37" s="89">
        <v>45688</v>
      </c>
      <c r="H37" s="77" t="s">
        <v>725</v>
      </c>
      <c r="I37" s="40" t="b">
        <f t="shared" si="4"/>
        <v>1</v>
      </c>
      <c r="J37" s="42">
        <v>45706</v>
      </c>
      <c r="K37" s="39">
        <v>45706</v>
      </c>
      <c r="L37" s="39">
        <v>45917</v>
      </c>
      <c r="M37" s="70" t="s">
        <v>430</v>
      </c>
      <c r="N37" s="41"/>
      <c r="O37" s="41"/>
    </row>
    <row r="38" spans="1:15" ht="12.75">
      <c r="A38" s="22">
        <f t="shared" si="2"/>
        <v>37</v>
      </c>
      <c r="B38" s="43" t="b">
        <f t="shared" si="3"/>
        <v>1</v>
      </c>
      <c r="C38" s="43" t="s">
        <v>978</v>
      </c>
      <c r="D38" s="38" t="s">
        <v>978</v>
      </c>
      <c r="E38" s="46" t="s">
        <v>14</v>
      </c>
      <c r="F38" s="38" t="s">
        <v>979</v>
      </c>
      <c r="G38" s="89">
        <v>45688</v>
      </c>
      <c r="H38" s="77" t="s">
        <v>770</v>
      </c>
      <c r="I38" s="40" t="b">
        <f t="shared" si="4"/>
        <v>1</v>
      </c>
      <c r="J38" s="47">
        <v>45691</v>
      </c>
      <c r="K38" s="39">
        <v>45691</v>
      </c>
      <c r="L38" s="39">
        <v>45947</v>
      </c>
      <c r="M38" s="70" t="s">
        <v>771</v>
      </c>
      <c r="N38" s="41"/>
      <c r="O38" s="41"/>
    </row>
    <row r="39" spans="1:15" ht="12.75">
      <c r="A39" s="22">
        <f t="shared" si="2"/>
        <v>38</v>
      </c>
      <c r="B39" s="43" t="b">
        <f t="shared" si="3"/>
        <v>1</v>
      </c>
      <c r="C39" s="43" t="s">
        <v>980</v>
      </c>
      <c r="D39" s="38" t="s">
        <v>980</v>
      </c>
      <c r="E39" s="46" t="s">
        <v>14</v>
      </c>
      <c r="F39" s="38" t="s">
        <v>981</v>
      </c>
      <c r="G39" s="89">
        <v>45688</v>
      </c>
      <c r="H39" s="77" t="s">
        <v>823</v>
      </c>
      <c r="I39" s="40" t="b">
        <f t="shared" si="4"/>
        <v>1</v>
      </c>
      <c r="J39" s="42">
        <v>45692</v>
      </c>
      <c r="K39" s="39">
        <v>45692</v>
      </c>
      <c r="L39" s="39">
        <v>45933</v>
      </c>
      <c r="M39" s="70" t="s">
        <v>785</v>
      </c>
      <c r="N39" s="41"/>
      <c r="O39" s="41"/>
    </row>
    <row r="40" spans="1:15" ht="12.75">
      <c r="A40" s="22">
        <f t="shared" si="2"/>
        <v>39</v>
      </c>
      <c r="B40" s="43" t="b">
        <f t="shared" si="3"/>
        <v>1</v>
      </c>
      <c r="C40" s="43" t="s">
        <v>982</v>
      </c>
      <c r="D40" s="38" t="s">
        <v>982</v>
      </c>
      <c r="E40" s="46" t="s">
        <v>14</v>
      </c>
      <c r="F40" s="38" t="s">
        <v>983</v>
      </c>
      <c r="G40" s="89">
        <v>45688</v>
      </c>
      <c r="H40" s="77" t="s">
        <v>984</v>
      </c>
      <c r="I40" s="40" t="b">
        <f t="shared" si="4"/>
        <v>1</v>
      </c>
      <c r="J40" s="47">
        <v>45691</v>
      </c>
      <c r="K40" s="39">
        <v>45691</v>
      </c>
      <c r="L40" s="39">
        <v>46011</v>
      </c>
      <c r="M40" s="70" t="s">
        <v>985</v>
      </c>
      <c r="N40" s="41"/>
      <c r="O40" s="41"/>
    </row>
    <row r="41" spans="1:15" ht="12.75">
      <c r="A41" s="22">
        <f t="shared" si="2"/>
        <v>40</v>
      </c>
      <c r="B41" s="43" t="b">
        <f t="shared" si="3"/>
        <v>1</v>
      </c>
      <c r="C41" s="43" t="s">
        <v>986</v>
      </c>
      <c r="D41" s="38" t="s">
        <v>986</v>
      </c>
      <c r="E41" s="46" t="s">
        <v>14</v>
      </c>
      <c r="F41" s="38" t="s">
        <v>987</v>
      </c>
      <c r="G41" s="89">
        <v>45688</v>
      </c>
      <c r="H41" s="77" t="s">
        <v>984</v>
      </c>
      <c r="I41" s="40" t="b">
        <f t="shared" si="4"/>
        <v>1</v>
      </c>
      <c r="J41" s="47">
        <v>45691</v>
      </c>
      <c r="K41" s="39">
        <v>45691</v>
      </c>
      <c r="L41" s="39">
        <v>46011</v>
      </c>
      <c r="M41" s="70" t="s">
        <v>985</v>
      </c>
      <c r="N41" s="41"/>
      <c r="O41" s="41"/>
    </row>
    <row r="42" spans="1:15" ht="12.75">
      <c r="A42" s="22">
        <f t="shared" si="2"/>
        <v>41</v>
      </c>
      <c r="B42" s="43" t="b">
        <f t="shared" si="3"/>
        <v>1</v>
      </c>
      <c r="C42" s="38" t="s">
        <v>988</v>
      </c>
      <c r="D42" s="38" t="s">
        <v>988</v>
      </c>
      <c r="E42" s="46" t="s">
        <v>14</v>
      </c>
      <c r="F42" s="38" t="s">
        <v>989</v>
      </c>
      <c r="G42" s="89">
        <v>45691</v>
      </c>
      <c r="H42" s="77" t="s">
        <v>990</v>
      </c>
      <c r="I42" s="40" t="b">
        <f t="shared" si="4"/>
        <v>1</v>
      </c>
      <c r="J42" s="42">
        <v>45694</v>
      </c>
      <c r="K42" s="39">
        <v>45694</v>
      </c>
      <c r="L42" s="39">
        <v>45990</v>
      </c>
      <c r="M42" s="69" t="s">
        <v>991</v>
      </c>
      <c r="N42" s="41"/>
      <c r="O42" s="41"/>
    </row>
    <row r="43" spans="1:15" ht="12.75">
      <c r="A43" s="22">
        <f t="shared" si="2"/>
        <v>42</v>
      </c>
      <c r="B43" s="43" t="b">
        <f t="shared" si="3"/>
        <v>1</v>
      </c>
      <c r="C43" s="38" t="s">
        <v>992</v>
      </c>
      <c r="D43" s="38" t="s">
        <v>992</v>
      </c>
      <c r="E43" s="46" t="s">
        <v>14</v>
      </c>
      <c r="F43" s="38" t="s">
        <v>993</v>
      </c>
      <c r="G43" s="89">
        <v>45691</v>
      </c>
      <c r="H43" s="77" t="s">
        <v>994</v>
      </c>
      <c r="I43" s="40" t="b">
        <f t="shared" si="4"/>
        <v>1</v>
      </c>
      <c r="J43" s="42">
        <v>45699</v>
      </c>
      <c r="K43" s="39">
        <v>45699</v>
      </c>
      <c r="L43" s="39">
        <v>45910</v>
      </c>
      <c r="M43" s="70" t="s">
        <v>430</v>
      </c>
      <c r="N43" s="41"/>
      <c r="O43" s="41"/>
    </row>
    <row r="44" spans="1:15" ht="12.75">
      <c r="A44" s="22">
        <f t="shared" si="2"/>
        <v>43</v>
      </c>
      <c r="B44" s="43" t="b">
        <f t="shared" si="3"/>
        <v>1</v>
      </c>
      <c r="C44" s="38" t="s">
        <v>995</v>
      </c>
      <c r="D44" s="38" t="s">
        <v>995</v>
      </c>
      <c r="E44" s="46" t="s">
        <v>14</v>
      </c>
      <c r="F44" s="38" t="s">
        <v>996</v>
      </c>
      <c r="G44" s="89">
        <v>45691</v>
      </c>
      <c r="H44" s="77" t="s">
        <v>997</v>
      </c>
      <c r="I44" s="40" t="b">
        <f t="shared" si="4"/>
        <v>1</v>
      </c>
      <c r="J44" s="42">
        <v>45694</v>
      </c>
      <c r="K44" s="39">
        <v>45694</v>
      </c>
      <c r="L44" s="39">
        <v>45895</v>
      </c>
      <c r="M44" s="70" t="s">
        <v>998</v>
      </c>
      <c r="N44" s="41"/>
      <c r="O44" s="41"/>
    </row>
    <row r="45" spans="1:15" ht="12.75">
      <c r="A45" s="22">
        <f t="shared" si="2"/>
        <v>44</v>
      </c>
      <c r="B45" s="43" t="b">
        <f t="shared" si="3"/>
        <v>1</v>
      </c>
      <c r="C45" s="38" t="s">
        <v>999</v>
      </c>
      <c r="D45" s="38" t="s">
        <v>999</v>
      </c>
      <c r="E45" s="46" t="s">
        <v>14</v>
      </c>
      <c r="F45" s="38" t="s">
        <v>1000</v>
      </c>
      <c r="G45" s="89">
        <v>45691</v>
      </c>
      <c r="H45" s="77" t="s">
        <v>872</v>
      </c>
      <c r="I45" s="40" t="b">
        <f t="shared" si="4"/>
        <v>1</v>
      </c>
      <c r="J45" s="42">
        <v>45692</v>
      </c>
      <c r="K45" s="39">
        <v>45692</v>
      </c>
      <c r="L45" s="39">
        <v>45933</v>
      </c>
      <c r="M45" s="70" t="s">
        <v>785</v>
      </c>
      <c r="N45" s="41"/>
      <c r="O45" s="41"/>
    </row>
    <row r="46" spans="1:15" ht="12.75">
      <c r="A46" s="22">
        <f t="shared" si="2"/>
        <v>45</v>
      </c>
      <c r="B46" s="43" t="b">
        <f t="shared" si="3"/>
        <v>1</v>
      </c>
      <c r="C46" s="38" t="s">
        <v>1001</v>
      </c>
      <c r="D46" s="38" t="s">
        <v>1001</v>
      </c>
      <c r="E46" s="46" t="s">
        <v>14</v>
      </c>
      <c r="F46" s="38" t="s">
        <v>1002</v>
      </c>
      <c r="G46" s="89">
        <v>45691</v>
      </c>
      <c r="H46" s="77" t="s">
        <v>832</v>
      </c>
      <c r="I46" s="40" t="b">
        <f t="shared" si="4"/>
        <v>1</v>
      </c>
      <c r="J46" s="42">
        <v>45693</v>
      </c>
      <c r="K46" s="39">
        <v>45693</v>
      </c>
      <c r="L46" s="39">
        <v>45904</v>
      </c>
      <c r="M46" s="70" t="s">
        <v>430</v>
      </c>
      <c r="N46" s="41"/>
      <c r="O46" s="41"/>
    </row>
    <row r="47" spans="1:15" ht="12.75">
      <c r="A47" s="22">
        <f t="shared" si="2"/>
        <v>46</v>
      </c>
      <c r="B47" s="43" t="b">
        <f t="shared" si="3"/>
        <v>1</v>
      </c>
      <c r="C47" s="38" t="s">
        <v>1003</v>
      </c>
      <c r="D47" s="38" t="s">
        <v>1003</v>
      </c>
      <c r="E47" s="46" t="s">
        <v>14</v>
      </c>
      <c r="F47" s="38" t="s">
        <v>1004</v>
      </c>
      <c r="G47" s="89">
        <v>45691</v>
      </c>
      <c r="H47" s="77" t="s">
        <v>1005</v>
      </c>
      <c r="I47" s="40" t="b">
        <f t="shared" si="4"/>
        <v>1</v>
      </c>
      <c r="J47" s="42">
        <v>45692</v>
      </c>
      <c r="K47" s="39">
        <v>45692</v>
      </c>
      <c r="L47" s="39">
        <v>45908</v>
      </c>
      <c r="M47" s="70" t="s">
        <v>998</v>
      </c>
      <c r="N47" s="41"/>
      <c r="O47" s="41"/>
    </row>
    <row r="48" spans="1:15" ht="12.75">
      <c r="A48" s="22">
        <f t="shared" si="2"/>
        <v>47</v>
      </c>
      <c r="B48" s="43" t="b">
        <f t="shared" si="3"/>
        <v>1</v>
      </c>
      <c r="C48" s="38" t="s">
        <v>1006</v>
      </c>
      <c r="D48" s="38" t="s">
        <v>1006</v>
      </c>
      <c r="E48" s="46" t="s">
        <v>14</v>
      </c>
      <c r="F48" s="38" t="s">
        <v>1007</v>
      </c>
      <c r="G48" s="89">
        <v>45691</v>
      </c>
      <c r="H48" s="77" t="s">
        <v>1008</v>
      </c>
      <c r="I48" s="40" t="b">
        <f t="shared" si="4"/>
        <v>1</v>
      </c>
      <c r="J48" s="42">
        <v>45692</v>
      </c>
      <c r="K48" s="39">
        <v>45692</v>
      </c>
      <c r="L48" s="39">
        <v>45903</v>
      </c>
      <c r="M48" s="70" t="s">
        <v>771</v>
      </c>
      <c r="N48" s="41"/>
      <c r="O48" s="41"/>
    </row>
    <row r="49" spans="1:15" ht="12.75">
      <c r="A49" s="22">
        <f t="shared" si="2"/>
        <v>48</v>
      </c>
      <c r="B49" s="43" t="b">
        <f t="shared" si="3"/>
        <v>1</v>
      </c>
      <c r="C49" s="38" t="s">
        <v>1009</v>
      </c>
      <c r="D49" s="38" t="s">
        <v>1009</v>
      </c>
      <c r="E49" s="46" t="s">
        <v>14</v>
      </c>
      <c r="F49" s="38" t="s">
        <v>1010</v>
      </c>
      <c r="G49" s="89">
        <v>45691</v>
      </c>
      <c r="H49" s="77" t="s">
        <v>725</v>
      </c>
      <c r="I49" s="40" t="b">
        <f t="shared" si="4"/>
        <v>1</v>
      </c>
      <c r="J49" s="42">
        <v>45712</v>
      </c>
      <c r="K49" s="39">
        <v>45712</v>
      </c>
      <c r="L49" s="39">
        <v>45923</v>
      </c>
      <c r="M49" s="70" t="s">
        <v>430</v>
      </c>
      <c r="N49" s="41"/>
      <c r="O49" s="41"/>
    </row>
    <row r="50" spans="1:15" ht="12.75">
      <c r="A50" s="22">
        <f t="shared" si="2"/>
        <v>49</v>
      </c>
      <c r="B50" s="43" t="b">
        <f t="shared" si="3"/>
        <v>1</v>
      </c>
      <c r="C50" s="38" t="s">
        <v>1011</v>
      </c>
      <c r="D50" s="38" t="s">
        <v>1011</v>
      </c>
      <c r="E50" s="46" t="s">
        <v>14</v>
      </c>
      <c r="F50" s="38" t="s">
        <v>1012</v>
      </c>
      <c r="G50" s="89">
        <v>45691</v>
      </c>
      <c r="H50" s="77" t="s">
        <v>823</v>
      </c>
      <c r="I50" s="40" t="b">
        <f t="shared" si="4"/>
        <v>1</v>
      </c>
      <c r="J50" s="42">
        <v>45694</v>
      </c>
      <c r="K50" s="39">
        <v>45694</v>
      </c>
      <c r="L50" s="39">
        <v>45935</v>
      </c>
      <c r="M50" s="70" t="s">
        <v>785</v>
      </c>
      <c r="N50" s="41"/>
      <c r="O50" s="41"/>
    </row>
    <row r="51" spans="1:15" ht="12.75">
      <c r="A51" s="22">
        <f t="shared" si="2"/>
        <v>50</v>
      </c>
      <c r="B51" s="43" t="b">
        <f t="shared" si="3"/>
        <v>1</v>
      </c>
      <c r="C51" s="38" t="s">
        <v>1013</v>
      </c>
      <c r="D51" s="38" t="s">
        <v>1013</v>
      </c>
      <c r="E51" s="46" t="s">
        <v>14</v>
      </c>
      <c r="F51" s="38" t="s">
        <v>1014</v>
      </c>
      <c r="G51" s="89">
        <v>45691</v>
      </c>
      <c r="H51" s="77" t="s">
        <v>652</v>
      </c>
      <c r="I51" s="40" t="b">
        <f t="shared" si="4"/>
        <v>1</v>
      </c>
      <c r="J51" s="42">
        <v>45692</v>
      </c>
      <c r="K51" s="39">
        <v>45692</v>
      </c>
      <c r="L51" s="39">
        <v>45933</v>
      </c>
      <c r="M51" s="70" t="s">
        <v>785</v>
      </c>
      <c r="N51" s="41"/>
      <c r="O51" s="41"/>
    </row>
    <row r="52" spans="1:15" ht="12.75">
      <c r="A52" s="22">
        <f t="shared" si="2"/>
        <v>51</v>
      </c>
      <c r="B52" s="43" t="b">
        <f t="shared" si="3"/>
        <v>1</v>
      </c>
      <c r="C52" s="38" t="s">
        <v>1015</v>
      </c>
      <c r="D52" s="38" t="s">
        <v>1015</v>
      </c>
      <c r="E52" s="46" t="s">
        <v>14</v>
      </c>
      <c r="F52" s="38" t="s">
        <v>1016</v>
      </c>
      <c r="G52" s="89">
        <v>45691</v>
      </c>
      <c r="H52" s="77" t="s">
        <v>872</v>
      </c>
      <c r="I52" s="40" t="b">
        <f t="shared" si="4"/>
        <v>1</v>
      </c>
      <c r="J52" s="42">
        <v>45692</v>
      </c>
      <c r="K52" s="39">
        <v>45692</v>
      </c>
      <c r="L52" s="39">
        <v>45933</v>
      </c>
      <c r="M52" s="70" t="s">
        <v>785</v>
      </c>
      <c r="N52" s="41"/>
      <c r="O52" s="41"/>
    </row>
    <row r="53" spans="1:15" ht="12.75">
      <c r="A53" s="22">
        <f t="shared" si="2"/>
        <v>52</v>
      </c>
      <c r="B53" s="43" t="b">
        <f t="shared" si="3"/>
        <v>1</v>
      </c>
      <c r="C53" s="38" t="s">
        <v>1017</v>
      </c>
      <c r="D53" s="38" t="s">
        <v>1017</v>
      </c>
      <c r="E53" s="46" t="s">
        <v>14</v>
      </c>
      <c r="F53" s="38" t="s">
        <v>1018</v>
      </c>
      <c r="G53" s="89">
        <v>45691</v>
      </c>
      <c r="H53" s="77" t="s">
        <v>652</v>
      </c>
      <c r="I53" s="40" t="b">
        <f t="shared" si="4"/>
        <v>1</v>
      </c>
      <c r="J53" s="42">
        <v>45692</v>
      </c>
      <c r="K53" s="39">
        <v>45692</v>
      </c>
      <c r="L53" s="39">
        <v>45933</v>
      </c>
      <c r="M53" s="70" t="s">
        <v>785</v>
      </c>
      <c r="N53" s="41"/>
      <c r="O53" s="41"/>
    </row>
    <row r="54" spans="1:15" ht="12.75">
      <c r="A54" s="22">
        <f t="shared" si="2"/>
        <v>53</v>
      </c>
      <c r="B54" s="43" t="b">
        <f t="shared" si="3"/>
        <v>1</v>
      </c>
      <c r="C54" s="38" t="s">
        <v>1019</v>
      </c>
      <c r="D54" s="38" t="s">
        <v>1019</v>
      </c>
      <c r="E54" s="46" t="s">
        <v>14</v>
      </c>
      <c r="F54" s="38" t="s">
        <v>1020</v>
      </c>
      <c r="G54" s="89">
        <v>45691</v>
      </c>
      <c r="H54" s="77" t="s">
        <v>725</v>
      </c>
      <c r="I54" s="40" t="b">
        <f t="shared" si="4"/>
        <v>1</v>
      </c>
      <c r="J54" s="42">
        <v>45691</v>
      </c>
      <c r="K54" s="39">
        <v>45691</v>
      </c>
      <c r="L54" s="39">
        <v>45917</v>
      </c>
      <c r="M54" s="70" t="s">
        <v>430</v>
      </c>
      <c r="N54" s="41"/>
      <c r="O54" s="41"/>
    </row>
    <row r="55" spans="1:15" ht="12.75">
      <c r="A55" s="22">
        <f t="shared" si="2"/>
        <v>54</v>
      </c>
      <c r="B55" s="43" t="b">
        <f t="shared" si="3"/>
        <v>1</v>
      </c>
      <c r="C55" s="38" t="s">
        <v>1021</v>
      </c>
      <c r="D55" s="38" t="s">
        <v>1021</v>
      </c>
      <c r="E55" s="46" t="s">
        <v>14</v>
      </c>
      <c r="F55" s="38" t="s">
        <v>1022</v>
      </c>
      <c r="G55" s="89">
        <v>45691</v>
      </c>
      <c r="H55" s="77" t="s">
        <v>1023</v>
      </c>
      <c r="I55" s="40" t="b">
        <f t="shared" si="4"/>
        <v>1</v>
      </c>
      <c r="J55" s="42">
        <v>45692</v>
      </c>
      <c r="K55" s="39">
        <v>45692</v>
      </c>
      <c r="L55" s="39">
        <v>45932</v>
      </c>
      <c r="M55" s="70" t="s">
        <v>785</v>
      </c>
      <c r="N55" s="41"/>
      <c r="O55" s="41"/>
    </row>
    <row r="56" spans="1:15" ht="12.75">
      <c r="A56" s="22">
        <f t="shared" si="2"/>
        <v>55</v>
      </c>
      <c r="B56" s="43" t="b">
        <f t="shared" si="3"/>
        <v>1</v>
      </c>
      <c r="C56" s="38" t="s">
        <v>1024</v>
      </c>
      <c r="D56" s="38" t="s">
        <v>1024</v>
      </c>
      <c r="E56" s="46" t="s">
        <v>14</v>
      </c>
      <c r="F56" s="38" t="s">
        <v>1025</v>
      </c>
      <c r="G56" s="89">
        <v>45691</v>
      </c>
      <c r="H56" s="77" t="s">
        <v>1026</v>
      </c>
      <c r="I56" s="40" t="b">
        <f t="shared" si="4"/>
        <v>1</v>
      </c>
      <c r="J56" s="42">
        <v>45694</v>
      </c>
      <c r="K56" s="39">
        <v>45694</v>
      </c>
      <c r="L56" s="39">
        <v>46008</v>
      </c>
      <c r="M56" s="70" t="s">
        <v>354</v>
      </c>
      <c r="N56" s="41" t="s">
        <v>666</v>
      </c>
      <c r="O56" s="41"/>
    </row>
    <row r="57" spans="1:15" ht="12.75">
      <c r="A57" s="22">
        <f t="shared" si="2"/>
        <v>56</v>
      </c>
      <c r="B57" s="43" t="b">
        <f t="shared" si="3"/>
        <v>1</v>
      </c>
      <c r="C57" s="38" t="s">
        <v>1027</v>
      </c>
      <c r="D57" s="38" t="s">
        <v>1027</v>
      </c>
      <c r="E57" s="46" t="s">
        <v>14</v>
      </c>
      <c r="F57" s="38" t="s">
        <v>1028</v>
      </c>
      <c r="G57" s="89">
        <v>45691</v>
      </c>
      <c r="H57" s="77" t="s">
        <v>1029</v>
      </c>
      <c r="I57" s="40" t="b">
        <f t="shared" si="4"/>
        <v>1</v>
      </c>
      <c r="J57" s="42">
        <v>45692</v>
      </c>
      <c r="K57" s="39">
        <v>45692</v>
      </c>
      <c r="L57" s="39">
        <v>46013</v>
      </c>
      <c r="M57" s="70" t="s">
        <v>573</v>
      </c>
      <c r="N57" s="41"/>
      <c r="O57" s="41"/>
    </row>
    <row r="58" spans="1:15" ht="12.75">
      <c r="A58" s="22">
        <f t="shared" si="2"/>
        <v>57</v>
      </c>
      <c r="B58" s="43" t="b">
        <f t="shared" si="3"/>
        <v>1</v>
      </c>
      <c r="C58" s="38" t="s">
        <v>1030</v>
      </c>
      <c r="D58" s="38" t="s">
        <v>1030</v>
      </c>
      <c r="E58" s="46" t="s">
        <v>14</v>
      </c>
      <c r="F58" s="38" t="s">
        <v>1031</v>
      </c>
      <c r="G58" s="89">
        <v>45691</v>
      </c>
      <c r="H58" s="77" t="s">
        <v>937</v>
      </c>
      <c r="I58" s="40" t="b">
        <f t="shared" si="4"/>
        <v>1</v>
      </c>
      <c r="J58" s="42">
        <v>45698</v>
      </c>
      <c r="K58" s="39">
        <v>45698</v>
      </c>
      <c r="L58" s="39">
        <v>45878</v>
      </c>
      <c r="M58" s="70" t="s">
        <v>771</v>
      </c>
      <c r="N58" s="41"/>
      <c r="O58" s="41"/>
    </row>
    <row r="59" spans="1:15" ht="24">
      <c r="A59" s="22">
        <f t="shared" si="2"/>
        <v>58</v>
      </c>
      <c r="B59" s="43" t="b">
        <f t="shared" si="3"/>
        <v>1</v>
      </c>
      <c r="C59" s="38" t="s">
        <v>1032</v>
      </c>
      <c r="D59" s="38" t="s">
        <v>1032</v>
      </c>
      <c r="E59" s="46" t="s">
        <v>14</v>
      </c>
      <c r="F59" s="38" t="s">
        <v>1033</v>
      </c>
      <c r="G59" s="89">
        <v>45691</v>
      </c>
      <c r="H59" s="77" t="s">
        <v>1034</v>
      </c>
      <c r="I59" s="40" t="b">
        <f t="shared" si="4"/>
        <v>1</v>
      </c>
      <c r="J59" s="42">
        <v>45692</v>
      </c>
      <c r="K59" s="39">
        <v>45692</v>
      </c>
      <c r="L59" s="39">
        <v>45851</v>
      </c>
      <c r="M59" s="70" t="s">
        <v>174</v>
      </c>
      <c r="N59" s="41"/>
      <c r="O59" s="41"/>
    </row>
    <row r="60" spans="1:15" ht="12.75">
      <c r="A60" s="22">
        <f t="shared" si="2"/>
        <v>59</v>
      </c>
      <c r="B60" s="43" t="b">
        <f t="shared" si="3"/>
        <v>1</v>
      </c>
      <c r="C60" s="38" t="s">
        <v>1035</v>
      </c>
      <c r="D60" s="38" t="s">
        <v>1035</v>
      </c>
      <c r="E60" s="46" t="s">
        <v>14</v>
      </c>
      <c r="F60" s="38" t="s">
        <v>1036</v>
      </c>
      <c r="G60" s="89">
        <v>45691</v>
      </c>
      <c r="H60" s="77" t="s">
        <v>495</v>
      </c>
      <c r="I60" s="40" t="b">
        <f t="shared" si="4"/>
        <v>1</v>
      </c>
      <c r="J60" s="42">
        <v>45693</v>
      </c>
      <c r="K60" s="39">
        <v>45693</v>
      </c>
      <c r="L60" s="39">
        <v>45995</v>
      </c>
      <c r="M60" s="70" t="s">
        <v>126</v>
      </c>
      <c r="N60" s="41"/>
      <c r="O60" s="41"/>
    </row>
    <row r="61" spans="1:15" ht="12.75">
      <c r="A61" s="22">
        <f t="shared" si="2"/>
        <v>60</v>
      </c>
      <c r="B61" s="43" t="b">
        <f t="shared" si="3"/>
        <v>1</v>
      </c>
      <c r="C61" s="38" t="s">
        <v>1037</v>
      </c>
      <c r="D61" s="38" t="s">
        <v>1037</v>
      </c>
      <c r="E61" s="46" t="s">
        <v>14</v>
      </c>
      <c r="F61" s="38" t="s">
        <v>1038</v>
      </c>
      <c r="G61" s="89">
        <v>45691</v>
      </c>
      <c r="H61" s="77" t="s">
        <v>1039</v>
      </c>
      <c r="I61" s="40" t="b">
        <f t="shared" si="4"/>
        <v>1</v>
      </c>
      <c r="J61" s="42">
        <v>45693</v>
      </c>
      <c r="K61" s="39">
        <v>45693</v>
      </c>
      <c r="L61" s="39">
        <v>45812</v>
      </c>
      <c r="M61" s="70" t="s">
        <v>711</v>
      </c>
      <c r="N61" s="41" t="s">
        <v>1040</v>
      </c>
      <c r="O61" s="41" t="s">
        <v>1041</v>
      </c>
    </row>
    <row r="62" spans="1:15" ht="24">
      <c r="A62" s="22">
        <f t="shared" si="2"/>
        <v>61</v>
      </c>
      <c r="B62" s="43" t="b">
        <f t="shared" si="3"/>
        <v>1</v>
      </c>
      <c r="C62" s="38" t="s">
        <v>1042</v>
      </c>
      <c r="D62" s="38" t="s">
        <v>1042</v>
      </c>
      <c r="E62" s="46" t="s">
        <v>14</v>
      </c>
      <c r="F62" s="38" t="s">
        <v>1043</v>
      </c>
      <c r="G62" s="89">
        <v>45691</v>
      </c>
      <c r="H62" s="77" t="s">
        <v>1044</v>
      </c>
      <c r="I62" s="40" t="b">
        <f t="shared" si="4"/>
        <v>1</v>
      </c>
      <c r="J62" s="42">
        <v>45694</v>
      </c>
      <c r="K62" s="39">
        <v>45694</v>
      </c>
      <c r="L62" s="39">
        <v>45864</v>
      </c>
      <c r="M62" s="70" t="s">
        <v>174</v>
      </c>
      <c r="N62" s="41"/>
      <c r="O62" s="41"/>
    </row>
    <row r="63" spans="1:15" ht="12.75">
      <c r="A63" s="22">
        <f t="shared" si="2"/>
        <v>62</v>
      </c>
      <c r="B63" s="43" t="b">
        <f t="shared" si="3"/>
        <v>1</v>
      </c>
      <c r="C63" s="38" t="s">
        <v>1045</v>
      </c>
      <c r="D63" s="38" t="s">
        <v>1045</v>
      </c>
      <c r="E63" s="46" t="s">
        <v>14</v>
      </c>
      <c r="F63" s="38" t="s">
        <v>1046</v>
      </c>
      <c r="G63" s="89">
        <v>45691</v>
      </c>
      <c r="H63" s="77" t="s">
        <v>725</v>
      </c>
      <c r="I63" s="40" t="b">
        <f t="shared" si="4"/>
        <v>1</v>
      </c>
      <c r="J63" s="42">
        <v>45705</v>
      </c>
      <c r="K63" s="39">
        <v>45705</v>
      </c>
      <c r="L63" s="39">
        <v>45919</v>
      </c>
      <c r="M63" s="70" t="s">
        <v>430</v>
      </c>
      <c r="N63" s="41"/>
      <c r="O63" s="41"/>
    </row>
    <row r="64" spans="1:15" ht="12.75">
      <c r="A64" s="22">
        <f t="shared" si="2"/>
        <v>63</v>
      </c>
      <c r="B64" s="43" t="b">
        <f t="shared" si="3"/>
        <v>1</v>
      </c>
      <c r="C64" s="38" t="s">
        <v>1047</v>
      </c>
      <c r="D64" s="38" t="s">
        <v>1047</v>
      </c>
      <c r="E64" s="46" t="s">
        <v>14</v>
      </c>
      <c r="F64" s="38" t="s">
        <v>1048</v>
      </c>
      <c r="G64" s="89">
        <v>45691</v>
      </c>
      <c r="H64" s="77" t="s">
        <v>823</v>
      </c>
      <c r="I64" s="40" t="b">
        <f t="shared" si="4"/>
        <v>1</v>
      </c>
      <c r="J64" s="42">
        <v>45692</v>
      </c>
      <c r="K64" s="39">
        <v>45692</v>
      </c>
      <c r="L64" s="39">
        <v>45934</v>
      </c>
      <c r="M64" s="70" t="s">
        <v>785</v>
      </c>
      <c r="N64" s="41"/>
      <c r="O64" s="41"/>
    </row>
    <row r="65" spans="1:15" ht="12.75">
      <c r="A65" s="22">
        <f t="shared" si="2"/>
        <v>64</v>
      </c>
      <c r="B65" s="43" t="b">
        <f t="shared" si="3"/>
        <v>1</v>
      </c>
      <c r="C65" s="38" t="s">
        <v>1049</v>
      </c>
      <c r="D65" s="38" t="s">
        <v>1049</v>
      </c>
      <c r="E65" s="46" t="s">
        <v>14</v>
      </c>
      <c r="F65" s="38" t="s">
        <v>1050</v>
      </c>
      <c r="G65" s="89">
        <v>45691</v>
      </c>
      <c r="H65" s="77" t="s">
        <v>1051</v>
      </c>
      <c r="I65" s="40" t="b">
        <f t="shared" si="4"/>
        <v>1</v>
      </c>
      <c r="J65" s="42">
        <v>45693</v>
      </c>
      <c r="K65" s="39">
        <v>45693</v>
      </c>
      <c r="L65" s="39">
        <v>45995</v>
      </c>
      <c r="M65" s="70" t="s">
        <v>711</v>
      </c>
      <c r="N65" s="41"/>
      <c r="O65" s="41"/>
    </row>
    <row r="66" spans="1:15" ht="12.75">
      <c r="A66" s="22">
        <f t="shared" si="2"/>
        <v>65</v>
      </c>
      <c r="B66" s="43" t="b">
        <f t="shared" ref="B66:B97" si="5">+C66=D66</f>
        <v>1</v>
      </c>
      <c r="C66" s="38" t="s">
        <v>1052</v>
      </c>
      <c r="D66" s="38" t="s">
        <v>1052</v>
      </c>
      <c r="E66" s="46" t="s">
        <v>14</v>
      </c>
      <c r="F66" s="38" t="s">
        <v>1053</v>
      </c>
      <c r="G66" s="89">
        <v>45691</v>
      </c>
      <c r="H66" s="77" t="s">
        <v>1054</v>
      </c>
      <c r="I66" s="40" t="b">
        <f t="shared" ref="I66:I97" si="6">+K66=J66</f>
        <v>1</v>
      </c>
      <c r="J66" s="42">
        <v>45692</v>
      </c>
      <c r="K66" s="39">
        <v>45692</v>
      </c>
      <c r="L66" s="39">
        <v>45908</v>
      </c>
      <c r="M66" s="70" t="s">
        <v>174</v>
      </c>
      <c r="N66" s="41"/>
      <c r="O66" s="41"/>
    </row>
    <row r="67" spans="1:15" ht="12.75">
      <c r="A67" s="22">
        <f t="shared" si="2"/>
        <v>66</v>
      </c>
      <c r="B67" s="43" t="b">
        <f t="shared" si="5"/>
        <v>1</v>
      </c>
      <c r="C67" s="38" t="s">
        <v>1055</v>
      </c>
      <c r="D67" s="38" t="s">
        <v>1055</v>
      </c>
      <c r="E67" s="46" t="s">
        <v>14</v>
      </c>
      <c r="F67" s="38" t="s">
        <v>1056</v>
      </c>
      <c r="G67" s="89">
        <v>45691</v>
      </c>
      <c r="H67" s="77" t="s">
        <v>823</v>
      </c>
      <c r="I67" s="40" t="b">
        <f t="shared" si="6"/>
        <v>1</v>
      </c>
      <c r="J67" s="42">
        <v>45692</v>
      </c>
      <c r="K67" s="39">
        <v>45692</v>
      </c>
      <c r="L67" s="39">
        <v>45933</v>
      </c>
      <c r="M67" s="70" t="s">
        <v>785</v>
      </c>
      <c r="N67" s="41"/>
      <c r="O67" s="41"/>
    </row>
    <row r="68" spans="1:15" ht="12.75">
      <c r="A68" s="22">
        <f t="shared" ref="A68:A131" si="7">1+A67</f>
        <v>67</v>
      </c>
      <c r="B68" s="43" t="b">
        <f t="shared" si="5"/>
        <v>1</v>
      </c>
      <c r="C68" s="38" t="s">
        <v>1057</v>
      </c>
      <c r="D68" s="38" t="s">
        <v>1057</v>
      </c>
      <c r="E68" s="46" t="s">
        <v>14</v>
      </c>
      <c r="F68" s="38" t="s">
        <v>1058</v>
      </c>
      <c r="G68" s="89">
        <v>45691</v>
      </c>
      <c r="H68" s="77" t="s">
        <v>1059</v>
      </c>
      <c r="I68" s="40" t="b">
        <f t="shared" si="6"/>
        <v>1</v>
      </c>
      <c r="J68" s="42">
        <v>45699</v>
      </c>
      <c r="K68" s="39">
        <v>45699</v>
      </c>
      <c r="L68" s="39">
        <v>45483</v>
      </c>
      <c r="M68" s="70" t="s">
        <v>430</v>
      </c>
      <c r="N68" s="41"/>
      <c r="O68" s="41"/>
    </row>
    <row r="69" spans="1:15" ht="12.75">
      <c r="A69" s="22">
        <f t="shared" si="7"/>
        <v>68</v>
      </c>
      <c r="B69" s="43" t="b">
        <f t="shared" si="5"/>
        <v>1</v>
      </c>
      <c r="C69" s="38" t="s">
        <v>1060</v>
      </c>
      <c r="D69" s="38" t="s">
        <v>1060</v>
      </c>
      <c r="E69" s="46" t="s">
        <v>14</v>
      </c>
      <c r="F69" s="38" t="s">
        <v>1061</v>
      </c>
      <c r="G69" s="89">
        <v>45691</v>
      </c>
      <c r="H69" s="77" t="s">
        <v>725</v>
      </c>
      <c r="I69" s="40" t="b">
        <f t="shared" si="6"/>
        <v>1</v>
      </c>
      <c r="J69" s="42">
        <v>45705</v>
      </c>
      <c r="K69" s="39">
        <v>45705</v>
      </c>
      <c r="L69" s="39">
        <v>45916</v>
      </c>
      <c r="M69" s="70" t="s">
        <v>430</v>
      </c>
      <c r="N69" s="41"/>
      <c r="O69" s="41"/>
    </row>
    <row r="70" spans="1:15" ht="12.75">
      <c r="A70" s="22">
        <f t="shared" si="7"/>
        <v>69</v>
      </c>
      <c r="B70" s="43" t="b">
        <f t="shared" si="5"/>
        <v>1</v>
      </c>
      <c r="C70" s="38" t="s">
        <v>1062</v>
      </c>
      <c r="D70" s="38" t="s">
        <v>1062</v>
      </c>
      <c r="E70" s="46" t="s">
        <v>14</v>
      </c>
      <c r="F70" s="38" t="s">
        <v>1063</v>
      </c>
      <c r="G70" s="89">
        <v>45691</v>
      </c>
      <c r="H70" s="77" t="s">
        <v>737</v>
      </c>
      <c r="I70" s="40" t="b">
        <f t="shared" si="6"/>
        <v>1</v>
      </c>
      <c r="J70" s="42">
        <v>45692</v>
      </c>
      <c r="K70" s="39">
        <v>45692</v>
      </c>
      <c r="L70" s="39">
        <v>45933</v>
      </c>
      <c r="M70" s="70" t="s">
        <v>785</v>
      </c>
      <c r="N70" s="41" t="s">
        <v>908</v>
      </c>
      <c r="O70" s="41"/>
    </row>
    <row r="71" spans="1:15" ht="12.75">
      <c r="A71" s="22">
        <f t="shared" si="7"/>
        <v>70</v>
      </c>
      <c r="B71" s="43" t="b">
        <f t="shared" si="5"/>
        <v>1</v>
      </c>
      <c r="C71" s="38" t="s">
        <v>1064</v>
      </c>
      <c r="D71" s="38" t="s">
        <v>1064</v>
      </c>
      <c r="E71" s="46" t="s">
        <v>14</v>
      </c>
      <c r="F71" s="38" t="s">
        <v>1065</v>
      </c>
      <c r="G71" s="89">
        <v>45691</v>
      </c>
      <c r="H71" s="77" t="s">
        <v>725</v>
      </c>
      <c r="I71" s="40" t="b">
        <f t="shared" si="6"/>
        <v>1</v>
      </c>
      <c r="J71" s="42">
        <v>45706</v>
      </c>
      <c r="K71" s="39">
        <v>45706</v>
      </c>
      <c r="L71" s="39">
        <v>45917</v>
      </c>
      <c r="M71" s="70" t="s">
        <v>430</v>
      </c>
      <c r="N71" s="41"/>
      <c r="O71" s="41"/>
    </row>
    <row r="72" spans="1:15" ht="12.75">
      <c r="A72" s="22">
        <f t="shared" si="7"/>
        <v>71</v>
      </c>
      <c r="B72" s="43" t="b">
        <f t="shared" si="5"/>
        <v>1</v>
      </c>
      <c r="C72" s="38" t="s">
        <v>1066</v>
      </c>
      <c r="D72" s="38" t="s">
        <v>1066</v>
      </c>
      <c r="E72" s="46" t="s">
        <v>14</v>
      </c>
      <c r="F72" s="38" t="s">
        <v>1067</v>
      </c>
      <c r="G72" s="89">
        <v>45691</v>
      </c>
      <c r="H72" s="77" t="s">
        <v>1068</v>
      </c>
      <c r="I72" s="40" t="b">
        <f t="shared" si="6"/>
        <v>1</v>
      </c>
      <c r="J72" s="42">
        <v>45694</v>
      </c>
      <c r="K72" s="39">
        <v>45694</v>
      </c>
      <c r="L72" s="39">
        <v>45934</v>
      </c>
      <c r="M72" s="70" t="s">
        <v>785</v>
      </c>
      <c r="N72" s="41"/>
      <c r="O72" s="41"/>
    </row>
    <row r="73" spans="1:15" ht="12.75">
      <c r="A73" s="22">
        <f t="shared" si="7"/>
        <v>72</v>
      </c>
      <c r="B73" s="43" t="b">
        <f t="shared" si="5"/>
        <v>1</v>
      </c>
      <c r="C73" s="38" t="s">
        <v>1069</v>
      </c>
      <c r="D73" s="38" t="s">
        <v>1069</v>
      </c>
      <c r="E73" s="46" t="s">
        <v>14</v>
      </c>
      <c r="F73" s="38" t="s">
        <v>1070</v>
      </c>
      <c r="G73" s="89">
        <v>45691</v>
      </c>
      <c r="H73" s="77" t="s">
        <v>725</v>
      </c>
      <c r="I73" s="40" t="b">
        <f t="shared" si="6"/>
        <v>1</v>
      </c>
      <c r="J73" s="42">
        <v>45705</v>
      </c>
      <c r="K73" s="39">
        <v>45705</v>
      </c>
      <c r="L73" s="39">
        <v>45916</v>
      </c>
      <c r="M73" s="70" t="s">
        <v>430</v>
      </c>
      <c r="N73" s="41"/>
      <c r="O73" s="41"/>
    </row>
    <row r="74" spans="1:15" ht="12.75">
      <c r="A74" s="22">
        <f t="shared" si="7"/>
        <v>73</v>
      </c>
      <c r="B74" s="43" t="b">
        <f t="shared" si="5"/>
        <v>1</v>
      </c>
      <c r="C74" s="38" t="s">
        <v>1071</v>
      </c>
      <c r="D74" s="38" t="s">
        <v>1071</v>
      </c>
      <c r="E74" s="46" t="s">
        <v>14</v>
      </c>
      <c r="F74" s="38" t="s">
        <v>1072</v>
      </c>
      <c r="G74" s="89">
        <v>45691</v>
      </c>
      <c r="H74" s="77" t="s">
        <v>832</v>
      </c>
      <c r="I74" s="40" t="b">
        <f t="shared" si="6"/>
        <v>1</v>
      </c>
      <c r="J74" s="42">
        <v>45692</v>
      </c>
      <c r="K74" s="39">
        <v>45692</v>
      </c>
      <c r="L74" s="39">
        <v>45903</v>
      </c>
      <c r="M74" s="70" t="s">
        <v>430</v>
      </c>
      <c r="N74" s="41"/>
      <c r="O74" s="41"/>
    </row>
    <row r="75" spans="1:15" ht="12.75">
      <c r="A75" s="22">
        <f t="shared" si="7"/>
        <v>74</v>
      </c>
      <c r="B75" s="43" t="b">
        <f t="shared" si="5"/>
        <v>1</v>
      </c>
      <c r="C75" s="38" t="s">
        <v>1073</v>
      </c>
      <c r="D75" s="38" t="s">
        <v>1073</v>
      </c>
      <c r="E75" s="46" t="s">
        <v>14</v>
      </c>
      <c r="F75" s="38" t="s">
        <v>1074</v>
      </c>
      <c r="G75" s="89">
        <v>45691</v>
      </c>
      <c r="H75" s="77" t="s">
        <v>1075</v>
      </c>
      <c r="I75" s="40" t="b">
        <f t="shared" si="6"/>
        <v>1</v>
      </c>
      <c r="J75" s="47">
        <v>45694</v>
      </c>
      <c r="K75" s="39">
        <v>45694</v>
      </c>
      <c r="L75" s="39">
        <v>45905</v>
      </c>
      <c r="M75" s="70" t="s">
        <v>430</v>
      </c>
      <c r="N75" s="41"/>
      <c r="O75" s="41"/>
    </row>
    <row r="76" spans="1:15" ht="12.75">
      <c r="A76" s="22">
        <f t="shared" si="7"/>
        <v>75</v>
      </c>
      <c r="B76" s="43" t="b">
        <f t="shared" si="5"/>
        <v>1</v>
      </c>
      <c r="C76" s="38" t="s">
        <v>1076</v>
      </c>
      <c r="D76" s="38" t="s">
        <v>1076</v>
      </c>
      <c r="E76" s="46" t="s">
        <v>14</v>
      </c>
      <c r="F76" s="38" t="s">
        <v>1077</v>
      </c>
      <c r="G76" s="89">
        <v>45691</v>
      </c>
      <c r="H76" s="77" t="s">
        <v>954</v>
      </c>
      <c r="I76" s="40" t="b">
        <f t="shared" si="6"/>
        <v>1</v>
      </c>
      <c r="J76" s="47">
        <v>45694</v>
      </c>
      <c r="K76" s="39">
        <v>45694</v>
      </c>
      <c r="L76" s="39">
        <v>45996</v>
      </c>
      <c r="M76" s="70" t="s">
        <v>560</v>
      </c>
      <c r="N76" s="41"/>
      <c r="O76" s="41"/>
    </row>
    <row r="77" spans="1:15" ht="12.75">
      <c r="A77" s="22">
        <f t="shared" si="7"/>
        <v>76</v>
      </c>
      <c r="B77" s="43" t="b">
        <f t="shared" si="5"/>
        <v>1</v>
      </c>
      <c r="C77" s="38" t="s">
        <v>1078</v>
      </c>
      <c r="D77" s="38" t="s">
        <v>1078</v>
      </c>
      <c r="E77" s="46" t="s">
        <v>14</v>
      </c>
      <c r="F77" s="38" t="s">
        <v>1079</v>
      </c>
      <c r="G77" s="89">
        <v>45691</v>
      </c>
      <c r="H77" s="77" t="s">
        <v>1075</v>
      </c>
      <c r="I77" s="40" t="b">
        <f t="shared" si="6"/>
        <v>1</v>
      </c>
      <c r="J77" s="47">
        <v>45707</v>
      </c>
      <c r="K77" s="39">
        <v>45707</v>
      </c>
      <c r="L77" s="39">
        <v>45918</v>
      </c>
      <c r="M77" s="70" t="s">
        <v>430</v>
      </c>
      <c r="N77" s="41"/>
      <c r="O77" s="41" t="s">
        <v>1080</v>
      </c>
    </row>
    <row r="78" spans="1:15" ht="12.75">
      <c r="A78" s="22">
        <f t="shared" si="7"/>
        <v>77</v>
      </c>
      <c r="B78" s="43" t="b">
        <f t="shared" si="5"/>
        <v>1</v>
      </c>
      <c r="C78" s="38" t="s">
        <v>1081</v>
      </c>
      <c r="D78" s="38" t="s">
        <v>1081</v>
      </c>
      <c r="E78" s="46" t="s">
        <v>14</v>
      </c>
      <c r="F78" s="38" t="s">
        <v>1082</v>
      </c>
      <c r="G78" s="89">
        <v>45691</v>
      </c>
      <c r="H78" s="77" t="s">
        <v>657</v>
      </c>
      <c r="I78" s="40" t="b">
        <f t="shared" si="6"/>
        <v>1</v>
      </c>
      <c r="J78" s="47">
        <v>45695</v>
      </c>
      <c r="K78" s="39">
        <v>45695</v>
      </c>
      <c r="L78" s="39">
        <v>45875</v>
      </c>
      <c r="M78" s="70" t="s">
        <v>732</v>
      </c>
      <c r="N78" s="41"/>
      <c r="O78" s="41"/>
    </row>
    <row r="79" spans="1:15" ht="12.75">
      <c r="A79" s="22">
        <f t="shared" si="7"/>
        <v>78</v>
      </c>
      <c r="B79" s="43" t="b">
        <f t="shared" si="5"/>
        <v>1</v>
      </c>
      <c r="C79" s="38" t="s">
        <v>1083</v>
      </c>
      <c r="D79" s="38" t="s">
        <v>1083</v>
      </c>
      <c r="E79" s="46" t="s">
        <v>14</v>
      </c>
      <c r="F79" s="38" t="s">
        <v>1084</v>
      </c>
      <c r="G79" s="89">
        <v>45692</v>
      </c>
      <c r="H79" s="77" t="s">
        <v>725</v>
      </c>
      <c r="I79" s="40" t="b">
        <f t="shared" si="6"/>
        <v>1</v>
      </c>
      <c r="J79" s="47">
        <v>45705</v>
      </c>
      <c r="K79" s="39">
        <v>45705</v>
      </c>
      <c r="L79" s="39">
        <v>45916</v>
      </c>
      <c r="M79" s="70" t="s">
        <v>430</v>
      </c>
      <c r="N79" s="41"/>
      <c r="O79" s="41"/>
    </row>
    <row r="80" spans="1:15" ht="12.75">
      <c r="A80" s="22">
        <f t="shared" si="7"/>
        <v>79</v>
      </c>
      <c r="B80" s="43" t="b">
        <f t="shared" si="5"/>
        <v>1</v>
      </c>
      <c r="C80" s="38" t="s">
        <v>1085</v>
      </c>
      <c r="D80" s="38" t="s">
        <v>1085</v>
      </c>
      <c r="E80" s="46" t="s">
        <v>14</v>
      </c>
      <c r="F80" s="38" t="s">
        <v>1086</v>
      </c>
      <c r="G80" s="89">
        <v>45692</v>
      </c>
      <c r="H80" s="77" t="s">
        <v>725</v>
      </c>
      <c r="I80" s="40" t="b">
        <f t="shared" si="6"/>
        <v>1</v>
      </c>
      <c r="J80" s="47">
        <v>45706</v>
      </c>
      <c r="K80" s="39">
        <v>45706</v>
      </c>
      <c r="L80" s="39">
        <v>45917</v>
      </c>
      <c r="M80" s="70" t="s">
        <v>430</v>
      </c>
      <c r="N80" s="41"/>
      <c r="O80" s="41"/>
    </row>
    <row r="81" spans="1:15" ht="12.75">
      <c r="A81" s="22">
        <f t="shared" si="7"/>
        <v>80</v>
      </c>
      <c r="B81" s="43" t="b">
        <f t="shared" si="5"/>
        <v>1</v>
      </c>
      <c r="C81" s="38" t="s">
        <v>1087</v>
      </c>
      <c r="D81" s="38" t="s">
        <v>1087</v>
      </c>
      <c r="E81" s="46" t="s">
        <v>14</v>
      </c>
      <c r="F81" s="38" t="s">
        <v>1088</v>
      </c>
      <c r="G81" s="89">
        <v>45692</v>
      </c>
      <c r="H81" s="77" t="s">
        <v>1089</v>
      </c>
      <c r="I81" s="40" t="b">
        <f t="shared" si="6"/>
        <v>1</v>
      </c>
      <c r="J81" s="47">
        <v>45695</v>
      </c>
      <c r="K81" s="39">
        <v>45695</v>
      </c>
      <c r="L81" s="39">
        <v>45875</v>
      </c>
      <c r="M81" s="70" t="s">
        <v>732</v>
      </c>
      <c r="N81" s="41"/>
      <c r="O81" s="41"/>
    </row>
    <row r="82" spans="1:15" ht="12.75">
      <c r="A82" s="22">
        <f t="shared" si="7"/>
        <v>81</v>
      </c>
      <c r="B82" s="43" t="b">
        <f t="shared" si="5"/>
        <v>1</v>
      </c>
      <c r="C82" s="38" t="s">
        <v>1090</v>
      </c>
      <c r="D82" s="38" t="s">
        <v>1090</v>
      </c>
      <c r="E82" s="46" t="s">
        <v>14</v>
      </c>
      <c r="F82" s="38" t="s">
        <v>1091</v>
      </c>
      <c r="G82" s="89">
        <v>45692</v>
      </c>
      <c r="H82" s="77" t="s">
        <v>954</v>
      </c>
      <c r="I82" s="40" t="b">
        <f t="shared" si="6"/>
        <v>1</v>
      </c>
      <c r="J82" s="47">
        <v>45694</v>
      </c>
      <c r="K82" s="39">
        <v>45694</v>
      </c>
      <c r="L82" s="39">
        <v>45996</v>
      </c>
      <c r="M82" s="70" t="s">
        <v>560</v>
      </c>
      <c r="N82" s="41"/>
      <c r="O82" s="41"/>
    </row>
    <row r="83" spans="1:15" ht="12.75">
      <c r="A83" s="22">
        <f t="shared" si="7"/>
        <v>82</v>
      </c>
      <c r="B83" s="43" t="b">
        <f t="shared" si="5"/>
        <v>1</v>
      </c>
      <c r="C83" s="38" t="s">
        <v>1092</v>
      </c>
      <c r="D83" s="38" t="s">
        <v>1092</v>
      </c>
      <c r="E83" s="46" t="s">
        <v>14</v>
      </c>
      <c r="F83" s="38" t="s">
        <v>1093</v>
      </c>
      <c r="G83" s="89">
        <v>45692</v>
      </c>
      <c r="H83" s="77" t="s">
        <v>725</v>
      </c>
      <c r="I83" s="40" t="b">
        <f t="shared" si="6"/>
        <v>1</v>
      </c>
      <c r="J83" s="47">
        <v>45706</v>
      </c>
      <c r="K83" s="39">
        <v>45706</v>
      </c>
      <c r="L83" s="39">
        <v>45917</v>
      </c>
      <c r="M83" s="70" t="s">
        <v>430</v>
      </c>
      <c r="N83" s="41"/>
      <c r="O83" s="41"/>
    </row>
    <row r="84" spans="1:15" ht="12.75">
      <c r="A84" s="22">
        <f t="shared" si="7"/>
        <v>83</v>
      </c>
      <c r="B84" s="43" t="b">
        <f t="shared" si="5"/>
        <v>1</v>
      </c>
      <c r="C84" s="38" t="s">
        <v>1094</v>
      </c>
      <c r="D84" s="38" t="s">
        <v>1094</v>
      </c>
      <c r="E84" s="46" t="s">
        <v>14</v>
      </c>
      <c r="F84" s="38" t="s">
        <v>1095</v>
      </c>
      <c r="G84" s="89">
        <v>45692</v>
      </c>
      <c r="H84" s="77" t="s">
        <v>1096</v>
      </c>
      <c r="I84" s="40" t="b">
        <f t="shared" si="6"/>
        <v>1</v>
      </c>
      <c r="J84" s="47">
        <v>45699</v>
      </c>
      <c r="K84" s="39">
        <v>45699</v>
      </c>
      <c r="L84" s="39">
        <v>45968</v>
      </c>
      <c r="M84" s="70" t="s">
        <v>430</v>
      </c>
      <c r="N84" s="41"/>
      <c r="O84" s="41"/>
    </row>
    <row r="85" spans="1:15" ht="12.75">
      <c r="A85" s="22">
        <f t="shared" si="7"/>
        <v>84</v>
      </c>
      <c r="B85" s="43" t="b">
        <f t="shared" si="5"/>
        <v>1</v>
      </c>
      <c r="C85" s="38" t="s">
        <v>1097</v>
      </c>
      <c r="D85" s="38" t="s">
        <v>1097</v>
      </c>
      <c r="E85" s="46" t="s">
        <v>14</v>
      </c>
      <c r="F85" s="38" t="s">
        <v>1098</v>
      </c>
      <c r="G85" s="89">
        <v>45692</v>
      </c>
      <c r="H85" s="77" t="s">
        <v>1099</v>
      </c>
      <c r="I85" s="40" t="b">
        <f t="shared" si="6"/>
        <v>1</v>
      </c>
      <c r="J85" s="47">
        <v>45694</v>
      </c>
      <c r="K85" s="39">
        <v>45694</v>
      </c>
      <c r="L85" s="39">
        <v>45935</v>
      </c>
      <c r="M85" s="70" t="s">
        <v>126</v>
      </c>
      <c r="N85" s="41"/>
      <c r="O85" s="41"/>
    </row>
    <row r="86" spans="1:15" ht="12.75">
      <c r="A86" s="22">
        <f t="shared" si="7"/>
        <v>85</v>
      </c>
      <c r="B86" s="43" t="b">
        <f t="shared" si="5"/>
        <v>1</v>
      </c>
      <c r="C86" s="38" t="s">
        <v>1100</v>
      </c>
      <c r="D86" s="38" t="s">
        <v>1100</v>
      </c>
      <c r="E86" s="46" t="s">
        <v>14</v>
      </c>
      <c r="F86" s="38" t="s">
        <v>1101</v>
      </c>
      <c r="G86" s="89">
        <v>45692</v>
      </c>
      <c r="H86" s="77" t="s">
        <v>832</v>
      </c>
      <c r="I86" s="40" t="b">
        <f t="shared" si="6"/>
        <v>1</v>
      </c>
      <c r="J86" s="47">
        <v>45693</v>
      </c>
      <c r="K86" s="39">
        <v>45693</v>
      </c>
      <c r="L86" s="39">
        <v>45904</v>
      </c>
      <c r="M86" s="70" t="s">
        <v>430</v>
      </c>
      <c r="N86" s="41"/>
      <c r="O86" s="41"/>
    </row>
    <row r="87" spans="1:15" ht="12.75">
      <c r="A87" s="22">
        <f t="shared" si="7"/>
        <v>86</v>
      </c>
      <c r="B87" s="43" t="b">
        <f t="shared" si="5"/>
        <v>1</v>
      </c>
      <c r="C87" s="38" t="s">
        <v>1102</v>
      </c>
      <c r="D87" s="38" t="s">
        <v>1102</v>
      </c>
      <c r="E87" s="46" t="s">
        <v>14</v>
      </c>
      <c r="F87" s="38" t="s">
        <v>1103</v>
      </c>
      <c r="G87" s="89">
        <v>45692</v>
      </c>
      <c r="H87" s="77" t="s">
        <v>932</v>
      </c>
      <c r="I87" s="40" t="b">
        <f t="shared" si="6"/>
        <v>1</v>
      </c>
      <c r="J87" s="47">
        <v>45693</v>
      </c>
      <c r="K87" s="39">
        <v>45693</v>
      </c>
      <c r="L87" s="39">
        <v>45904</v>
      </c>
      <c r="M87" s="70" t="s">
        <v>430</v>
      </c>
      <c r="N87" s="41"/>
      <c r="O87" s="41"/>
    </row>
    <row r="88" spans="1:15" ht="12.75">
      <c r="A88" s="22">
        <f t="shared" si="7"/>
        <v>87</v>
      </c>
      <c r="B88" s="43" t="b">
        <f t="shared" si="5"/>
        <v>1</v>
      </c>
      <c r="C88" s="38" t="s">
        <v>1104</v>
      </c>
      <c r="D88" s="38" t="s">
        <v>1104</v>
      </c>
      <c r="E88" s="46" t="s">
        <v>14</v>
      </c>
      <c r="F88" s="38" t="s">
        <v>1105</v>
      </c>
      <c r="G88" s="89">
        <v>45692</v>
      </c>
      <c r="H88" s="77" t="s">
        <v>495</v>
      </c>
      <c r="I88" s="40" t="b">
        <f t="shared" si="6"/>
        <v>1</v>
      </c>
      <c r="J88" s="47">
        <v>45698</v>
      </c>
      <c r="K88" s="39">
        <v>45698</v>
      </c>
      <c r="L88" s="39">
        <v>45995</v>
      </c>
      <c r="M88" s="70" t="s">
        <v>126</v>
      </c>
      <c r="N88" s="41" t="s">
        <v>442</v>
      </c>
      <c r="O88" s="41"/>
    </row>
    <row r="89" spans="1:15" ht="12.75">
      <c r="A89" s="22">
        <f t="shared" si="7"/>
        <v>88</v>
      </c>
      <c r="B89" s="43" t="b">
        <f t="shared" si="5"/>
        <v>1</v>
      </c>
      <c r="C89" s="38" t="s">
        <v>1106</v>
      </c>
      <c r="D89" s="38" t="s">
        <v>1106</v>
      </c>
      <c r="E89" s="46" t="s">
        <v>14</v>
      </c>
      <c r="F89" s="38" t="s">
        <v>1107</v>
      </c>
      <c r="G89" s="89">
        <v>45692</v>
      </c>
      <c r="H89" s="77" t="s">
        <v>1108</v>
      </c>
      <c r="I89" s="40" t="b">
        <f t="shared" si="6"/>
        <v>1</v>
      </c>
      <c r="J89" s="47">
        <v>45694</v>
      </c>
      <c r="K89" s="39">
        <v>45694</v>
      </c>
      <c r="L89" s="39">
        <v>45935</v>
      </c>
      <c r="M89" s="70" t="s">
        <v>126</v>
      </c>
      <c r="N89" s="41"/>
      <c r="O89" s="41"/>
    </row>
    <row r="90" spans="1:15" ht="12.75">
      <c r="A90" s="22">
        <f t="shared" si="7"/>
        <v>89</v>
      </c>
      <c r="B90" s="43" t="b">
        <f t="shared" si="5"/>
        <v>1</v>
      </c>
      <c r="C90" s="38" t="s">
        <v>1109</v>
      </c>
      <c r="D90" s="38" t="s">
        <v>1109</v>
      </c>
      <c r="E90" s="46" t="s">
        <v>14</v>
      </c>
      <c r="F90" s="38" t="s">
        <v>1110</v>
      </c>
      <c r="G90" s="89">
        <v>45692</v>
      </c>
      <c r="H90" s="77" t="s">
        <v>1029</v>
      </c>
      <c r="I90" s="40" t="b">
        <f t="shared" si="6"/>
        <v>1</v>
      </c>
      <c r="J90" s="47">
        <v>45694</v>
      </c>
      <c r="K90" s="39">
        <v>45694</v>
      </c>
      <c r="L90" s="39">
        <v>46021</v>
      </c>
      <c r="M90" s="70" t="s">
        <v>126</v>
      </c>
      <c r="N90" s="41" t="s">
        <v>442</v>
      </c>
      <c r="O90" s="41"/>
    </row>
    <row r="91" spans="1:15" ht="12.75">
      <c r="A91" s="22">
        <f t="shared" si="7"/>
        <v>90</v>
      </c>
      <c r="B91" s="43" t="b">
        <f t="shared" si="5"/>
        <v>1</v>
      </c>
      <c r="C91" s="38" t="s">
        <v>1111</v>
      </c>
      <c r="D91" s="38" t="s">
        <v>1111</v>
      </c>
      <c r="E91" s="46" t="s">
        <v>14</v>
      </c>
      <c r="F91" s="38" t="s">
        <v>1112</v>
      </c>
      <c r="G91" s="89">
        <v>45692</v>
      </c>
      <c r="H91" s="77" t="s">
        <v>832</v>
      </c>
      <c r="I91" s="40" t="b">
        <f t="shared" si="6"/>
        <v>1</v>
      </c>
      <c r="J91" s="47">
        <v>45692</v>
      </c>
      <c r="K91" s="39">
        <v>45692</v>
      </c>
      <c r="L91" s="39">
        <v>45903</v>
      </c>
      <c r="M91" s="70" t="s">
        <v>430</v>
      </c>
      <c r="N91" s="41"/>
      <c r="O91" s="41"/>
    </row>
    <row r="92" spans="1:15" ht="12.75">
      <c r="A92" s="22">
        <f t="shared" si="7"/>
        <v>91</v>
      </c>
      <c r="B92" s="43" t="b">
        <f t="shared" si="5"/>
        <v>1</v>
      </c>
      <c r="C92" s="38" t="s">
        <v>1113</v>
      </c>
      <c r="D92" s="38" t="s">
        <v>1113</v>
      </c>
      <c r="E92" s="46" t="s">
        <v>14</v>
      </c>
      <c r="F92" s="38" t="s">
        <v>1114</v>
      </c>
      <c r="G92" s="89">
        <v>45692</v>
      </c>
      <c r="H92" s="77" t="s">
        <v>932</v>
      </c>
      <c r="I92" s="40" t="b">
        <f t="shared" si="6"/>
        <v>1</v>
      </c>
      <c r="J92" s="47">
        <v>45694</v>
      </c>
      <c r="K92" s="39">
        <v>45694</v>
      </c>
      <c r="L92" s="39">
        <v>45905</v>
      </c>
      <c r="M92" s="70" t="s">
        <v>430</v>
      </c>
      <c r="N92" s="41"/>
      <c r="O92" s="41"/>
    </row>
    <row r="93" spans="1:15" ht="12.75">
      <c r="A93" s="22">
        <f t="shared" si="7"/>
        <v>92</v>
      </c>
      <c r="B93" s="43" t="b">
        <f t="shared" si="5"/>
        <v>1</v>
      </c>
      <c r="C93" s="38" t="s">
        <v>1115</v>
      </c>
      <c r="D93" s="38" t="s">
        <v>1115</v>
      </c>
      <c r="E93" s="46" t="s">
        <v>14</v>
      </c>
      <c r="F93" s="38" t="s">
        <v>1116</v>
      </c>
      <c r="G93" s="89">
        <v>45692</v>
      </c>
      <c r="H93" s="77" t="s">
        <v>932</v>
      </c>
      <c r="I93" s="40" t="b">
        <f t="shared" si="6"/>
        <v>1</v>
      </c>
      <c r="J93" s="47">
        <v>45699</v>
      </c>
      <c r="K93" s="39">
        <v>45699</v>
      </c>
      <c r="L93" s="39">
        <v>45910</v>
      </c>
      <c r="M93" s="70" t="s">
        <v>430</v>
      </c>
      <c r="N93" s="41"/>
      <c r="O93" s="41"/>
    </row>
    <row r="94" spans="1:15" ht="12.75">
      <c r="A94" s="22">
        <f t="shared" si="7"/>
        <v>93</v>
      </c>
      <c r="B94" s="43" t="b">
        <f t="shared" si="5"/>
        <v>1</v>
      </c>
      <c r="C94" s="38" t="s">
        <v>1117</v>
      </c>
      <c r="D94" s="38" t="s">
        <v>1117</v>
      </c>
      <c r="E94" s="46" t="s">
        <v>14</v>
      </c>
      <c r="F94" s="38" t="s">
        <v>1118</v>
      </c>
      <c r="G94" s="89">
        <v>45692</v>
      </c>
      <c r="H94" s="77" t="s">
        <v>932</v>
      </c>
      <c r="I94" s="40" t="b">
        <f t="shared" si="6"/>
        <v>1</v>
      </c>
      <c r="J94" s="47">
        <v>45698</v>
      </c>
      <c r="K94" s="39">
        <v>45698</v>
      </c>
      <c r="L94" s="39">
        <v>45909</v>
      </c>
      <c r="M94" s="70" t="s">
        <v>430</v>
      </c>
      <c r="N94" s="41"/>
      <c r="O94" s="41"/>
    </row>
    <row r="95" spans="1:15" ht="12.75">
      <c r="A95" s="22">
        <f t="shared" si="7"/>
        <v>94</v>
      </c>
      <c r="B95" s="43" t="b">
        <f t="shared" si="5"/>
        <v>1</v>
      </c>
      <c r="C95" s="38" t="s">
        <v>1119</v>
      </c>
      <c r="D95" s="38" t="s">
        <v>1119</v>
      </c>
      <c r="E95" s="46" t="s">
        <v>14</v>
      </c>
      <c r="F95" s="38" t="s">
        <v>1120</v>
      </c>
      <c r="G95" s="89">
        <v>45692</v>
      </c>
      <c r="H95" s="77" t="s">
        <v>869</v>
      </c>
      <c r="I95" s="40" t="b">
        <f t="shared" si="6"/>
        <v>1</v>
      </c>
      <c r="J95" s="47">
        <v>45694</v>
      </c>
      <c r="K95" s="39">
        <v>45694</v>
      </c>
      <c r="L95" s="39">
        <v>45935</v>
      </c>
      <c r="M95" s="70" t="s">
        <v>785</v>
      </c>
      <c r="N95" s="41"/>
      <c r="O95" s="41"/>
    </row>
    <row r="96" spans="1:15" ht="12.75">
      <c r="A96" s="22">
        <f t="shared" si="7"/>
        <v>95</v>
      </c>
      <c r="B96" s="43" t="b">
        <f t="shared" si="5"/>
        <v>1</v>
      </c>
      <c r="C96" s="38" t="s">
        <v>1121</v>
      </c>
      <c r="D96" s="38" t="s">
        <v>1121</v>
      </c>
      <c r="E96" s="46" t="s">
        <v>14</v>
      </c>
      <c r="F96" s="38" t="s">
        <v>1122</v>
      </c>
      <c r="G96" s="89">
        <v>45692</v>
      </c>
      <c r="H96" s="77" t="s">
        <v>1123</v>
      </c>
      <c r="I96" s="40" t="b">
        <f t="shared" si="6"/>
        <v>1</v>
      </c>
      <c r="J96" s="47">
        <v>45694</v>
      </c>
      <c r="K96" s="39">
        <v>45694</v>
      </c>
      <c r="L96" s="39">
        <v>45935</v>
      </c>
      <c r="M96" s="70" t="s">
        <v>785</v>
      </c>
      <c r="N96" s="41"/>
      <c r="O96" s="41"/>
    </row>
    <row r="97" spans="1:15" ht="12.75">
      <c r="A97" s="22">
        <f t="shared" si="7"/>
        <v>96</v>
      </c>
      <c r="B97" s="43" t="b">
        <f t="shared" si="5"/>
        <v>1</v>
      </c>
      <c r="C97" s="38" t="s">
        <v>1124</v>
      </c>
      <c r="D97" s="38" t="s">
        <v>1124</v>
      </c>
      <c r="E97" s="46" t="s">
        <v>14</v>
      </c>
      <c r="F97" s="38" t="s">
        <v>1125</v>
      </c>
      <c r="G97" s="89">
        <v>45692</v>
      </c>
      <c r="H97" s="77" t="s">
        <v>861</v>
      </c>
      <c r="I97" s="40" t="b">
        <f t="shared" si="6"/>
        <v>1</v>
      </c>
      <c r="J97" s="47">
        <v>45694</v>
      </c>
      <c r="K97" s="39">
        <v>45694</v>
      </c>
      <c r="L97" s="39">
        <v>45935</v>
      </c>
      <c r="M97" s="70" t="s">
        <v>785</v>
      </c>
      <c r="N97" s="41"/>
      <c r="O97" s="41"/>
    </row>
    <row r="98" spans="1:15" ht="12.75">
      <c r="A98" s="22">
        <f t="shared" si="7"/>
        <v>97</v>
      </c>
      <c r="B98" s="43" t="b">
        <f t="shared" ref="B98:B129" si="8">+C98=D98</f>
        <v>1</v>
      </c>
      <c r="C98" s="38" t="s">
        <v>1126</v>
      </c>
      <c r="D98" s="38" t="s">
        <v>1126</v>
      </c>
      <c r="E98" s="46" t="s">
        <v>14</v>
      </c>
      <c r="F98" s="38" t="s">
        <v>1127</v>
      </c>
      <c r="G98" s="89">
        <v>45692</v>
      </c>
      <c r="H98" s="77" t="s">
        <v>994</v>
      </c>
      <c r="I98" s="40" t="b">
        <f t="shared" ref="I98:I129" si="9">+K98=J98</f>
        <v>1</v>
      </c>
      <c r="J98" s="47">
        <v>45701</v>
      </c>
      <c r="K98" s="39">
        <v>45701</v>
      </c>
      <c r="L98" s="39">
        <v>45912</v>
      </c>
      <c r="M98" s="70" t="s">
        <v>430</v>
      </c>
      <c r="N98" s="41"/>
      <c r="O98" s="41"/>
    </row>
    <row r="99" spans="1:15" ht="12.75">
      <c r="A99" s="22">
        <f t="shared" si="7"/>
        <v>98</v>
      </c>
      <c r="B99" s="43" t="b">
        <f t="shared" si="8"/>
        <v>1</v>
      </c>
      <c r="C99" s="38" t="s">
        <v>1128</v>
      </c>
      <c r="D99" s="38" t="s">
        <v>1128</v>
      </c>
      <c r="E99" s="46" t="s">
        <v>14</v>
      </c>
      <c r="F99" s="38" t="s">
        <v>1129</v>
      </c>
      <c r="G99" s="89">
        <v>45692</v>
      </c>
      <c r="H99" s="77" t="s">
        <v>1130</v>
      </c>
      <c r="I99" s="40" t="b">
        <f t="shared" si="9"/>
        <v>1</v>
      </c>
      <c r="J99" s="47">
        <v>45708</v>
      </c>
      <c r="K99" s="39">
        <v>45708</v>
      </c>
      <c r="L99" s="39">
        <v>45919</v>
      </c>
      <c r="M99" s="70" t="s">
        <v>430</v>
      </c>
      <c r="N99" s="41"/>
      <c r="O99" s="41"/>
    </row>
    <row r="100" spans="1:15" ht="12.75">
      <c r="A100" s="22">
        <f t="shared" si="7"/>
        <v>99</v>
      </c>
      <c r="B100" s="43" t="b">
        <f t="shared" si="8"/>
        <v>1</v>
      </c>
      <c r="C100" s="38" t="s">
        <v>1131</v>
      </c>
      <c r="D100" s="38" t="s">
        <v>1131</v>
      </c>
      <c r="E100" s="46" t="s">
        <v>14</v>
      </c>
      <c r="F100" s="38" t="s">
        <v>1132</v>
      </c>
      <c r="G100" s="89">
        <v>45692</v>
      </c>
      <c r="H100" s="77" t="s">
        <v>1130</v>
      </c>
      <c r="I100" s="40" t="b">
        <f t="shared" si="9"/>
        <v>1</v>
      </c>
      <c r="J100" s="47">
        <v>45701</v>
      </c>
      <c r="K100" s="39">
        <v>45701</v>
      </c>
      <c r="L100" s="39">
        <v>45912</v>
      </c>
      <c r="M100" s="70" t="s">
        <v>430</v>
      </c>
      <c r="N100" s="41"/>
      <c r="O100" s="41"/>
    </row>
    <row r="101" spans="1:15" ht="12.75">
      <c r="A101" s="22">
        <f t="shared" si="7"/>
        <v>100</v>
      </c>
      <c r="B101" s="43" t="b">
        <f t="shared" si="8"/>
        <v>1</v>
      </c>
      <c r="C101" s="38" t="s">
        <v>1133</v>
      </c>
      <c r="D101" s="38" t="s">
        <v>1133</v>
      </c>
      <c r="E101" s="46" t="s">
        <v>14</v>
      </c>
      <c r="F101" s="38" t="s">
        <v>1134</v>
      </c>
      <c r="G101" s="89">
        <v>45692</v>
      </c>
      <c r="H101" s="77" t="s">
        <v>832</v>
      </c>
      <c r="I101" s="40" t="b">
        <f t="shared" si="9"/>
        <v>1</v>
      </c>
      <c r="J101" s="47">
        <v>45695</v>
      </c>
      <c r="K101" s="39">
        <v>45695</v>
      </c>
      <c r="L101" s="39">
        <v>45906</v>
      </c>
      <c r="M101" s="70" t="s">
        <v>430</v>
      </c>
      <c r="N101" s="41"/>
      <c r="O101" s="41"/>
    </row>
    <row r="102" spans="1:15" ht="12.75">
      <c r="A102" s="22">
        <f t="shared" si="7"/>
        <v>101</v>
      </c>
      <c r="B102" s="43" t="b">
        <f t="shared" si="8"/>
        <v>1</v>
      </c>
      <c r="C102" s="38" t="s">
        <v>1135</v>
      </c>
      <c r="D102" s="38" t="s">
        <v>1135</v>
      </c>
      <c r="E102" s="46" t="s">
        <v>14</v>
      </c>
      <c r="F102" s="38" t="s">
        <v>1136</v>
      </c>
      <c r="G102" s="89">
        <v>45692</v>
      </c>
      <c r="H102" s="77" t="s">
        <v>832</v>
      </c>
      <c r="I102" s="40" t="b">
        <f t="shared" si="9"/>
        <v>1</v>
      </c>
      <c r="J102" s="47">
        <v>45698</v>
      </c>
      <c r="K102" s="39">
        <v>45698</v>
      </c>
      <c r="L102" s="39">
        <v>45909</v>
      </c>
      <c r="M102" s="70" t="s">
        <v>430</v>
      </c>
      <c r="N102" s="41"/>
      <c r="O102" s="41"/>
    </row>
    <row r="103" spans="1:15" ht="12.75">
      <c r="A103" s="22">
        <f t="shared" si="7"/>
        <v>102</v>
      </c>
      <c r="B103" s="43" t="b">
        <f t="shared" si="8"/>
        <v>1</v>
      </c>
      <c r="C103" s="38" t="s">
        <v>1137</v>
      </c>
      <c r="D103" s="38" t="s">
        <v>1137</v>
      </c>
      <c r="E103" s="46" t="s">
        <v>14</v>
      </c>
      <c r="F103" s="38" t="s">
        <v>1138</v>
      </c>
      <c r="G103" s="89">
        <v>45692</v>
      </c>
      <c r="H103" s="77" t="s">
        <v>1139</v>
      </c>
      <c r="I103" s="40" t="b">
        <f t="shared" si="9"/>
        <v>1</v>
      </c>
      <c r="J103" s="47">
        <v>45690</v>
      </c>
      <c r="K103" s="39">
        <v>45690</v>
      </c>
      <c r="L103" s="39">
        <v>45840</v>
      </c>
      <c r="M103" s="70" t="s">
        <v>430</v>
      </c>
      <c r="N103" s="41"/>
      <c r="O103" s="41"/>
    </row>
    <row r="104" spans="1:15" ht="12.75">
      <c r="A104" s="22">
        <f t="shared" si="7"/>
        <v>103</v>
      </c>
      <c r="B104" s="43" t="b">
        <f t="shared" si="8"/>
        <v>1</v>
      </c>
      <c r="C104" s="38" t="s">
        <v>1140</v>
      </c>
      <c r="D104" s="38" t="s">
        <v>1140</v>
      </c>
      <c r="E104" s="46" t="s">
        <v>14</v>
      </c>
      <c r="F104" s="38" t="s">
        <v>1141</v>
      </c>
      <c r="G104" s="89">
        <v>45692</v>
      </c>
      <c r="H104" s="77" t="s">
        <v>1142</v>
      </c>
      <c r="I104" s="40" t="b">
        <f t="shared" si="9"/>
        <v>1</v>
      </c>
      <c r="J104" s="47">
        <v>45694</v>
      </c>
      <c r="K104" s="39">
        <v>45694</v>
      </c>
      <c r="L104" s="39">
        <v>45948</v>
      </c>
      <c r="M104" s="70" t="s">
        <v>581</v>
      </c>
      <c r="N104" s="41" t="s">
        <v>26</v>
      </c>
      <c r="O104" s="41"/>
    </row>
    <row r="105" spans="1:15" ht="12.75">
      <c r="A105" s="22">
        <f t="shared" si="7"/>
        <v>104</v>
      </c>
      <c r="B105" s="43" t="b">
        <f t="shared" si="8"/>
        <v>1</v>
      </c>
      <c r="C105" s="38" t="s">
        <v>1143</v>
      </c>
      <c r="D105" s="38" t="s">
        <v>1143</v>
      </c>
      <c r="E105" s="46" t="s">
        <v>14</v>
      </c>
      <c r="F105" s="38" t="s">
        <v>1144</v>
      </c>
      <c r="G105" s="89">
        <v>45692</v>
      </c>
      <c r="H105" s="77" t="s">
        <v>747</v>
      </c>
      <c r="I105" s="40" t="b">
        <f t="shared" si="9"/>
        <v>1</v>
      </c>
      <c r="J105" s="47">
        <v>45696</v>
      </c>
      <c r="K105" s="39">
        <v>45696</v>
      </c>
      <c r="L105" s="39">
        <v>46013</v>
      </c>
      <c r="M105" s="70" t="s">
        <v>93</v>
      </c>
      <c r="N105" s="41"/>
      <c r="O105" s="41"/>
    </row>
    <row r="106" spans="1:15" ht="12.75">
      <c r="A106" s="22">
        <f t="shared" si="7"/>
        <v>105</v>
      </c>
      <c r="B106" s="43" t="b">
        <f t="shared" si="8"/>
        <v>1</v>
      </c>
      <c r="C106" s="38" t="s">
        <v>1145</v>
      </c>
      <c r="D106" s="38" t="s">
        <v>1145</v>
      </c>
      <c r="E106" s="46" t="s">
        <v>14</v>
      </c>
      <c r="F106" s="38" t="s">
        <v>1146</v>
      </c>
      <c r="G106" s="89">
        <v>45692</v>
      </c>
      <c r="H106" s="77" t="s">
        <v>1147</v>
      </c>
      <c r="I106" s="40" t="b">
        <f t="shared" si="9"/>
        <v>1</v>
      </c>
      <c r="J106" s="47">
        <v>45709</v>
      </c>
      <c r="K106" s="39">
        <v>45709</v>
      </c>
      <c r="L106" s="39">
        <v>45858</v>
      </c>
      <c r="M106" s="70" t="s">
        <v>430</v>
      </c>
      <c r="N106" s="41"/>
      <c r="O106" s="41"/>
    </row>
    <row r="107" spans="1:15" ht="12.75">
      <c r="A107" s="22">
        <f t="shared" si="7"/>
        <v>106</v>
      </c>
      <c r="B107" s="43" t="b">
        <f t="shared" si="8"/>
        <v>1</v>
      </c>
      <c r="C107" s="38" t="s">
        <v>1148</v>
      </c>
      <c r="D107" s="38" t="s">
        <v>1148</v>
      </c>
      <c r="E107" s="46" t="s">
        <v>14</v>
      </c>
      <c r="F107" s="38" t="s">
        <v>1149</v>
      </c>
      <c r="G107" s="89">
        <v>45692</v>
      </c>
      <c r="H107" s="77" t="s">
        <v>1059</v>
      </c>
      <c r="I107" s="40" t="b">
        <f t="shared" si="9"/>
        <v>1</v>
      </c>
      <c r="J107" s="47">
        <v>45699</v>
      </c>
      <c r="K107" s="39">
        <v>45699</v>
      </c>
      <c r="L107" s="39">
        <v>45848</v>
      </c>
      <c r="M107" s="70" t="s">
        <v>430</v>
      </c>
      <c r="N107" s="41"/>
      <c r="O107" s="41"/>
    </row>
    <row r="108" spans="1:15" ht="12.75">
      <c r="A108" s="22">
        <f t="shared" si="7"/>
        <v>107</v>
      </c>
      <c r="B108" s="43" t="b">
        <f t="shared" si="8"/>
        <v>1</v>
      </c>
      <c r="C108" s="38" t="s">
        <v>1150</v>
      </c>
      <c r="D108" s="38" t="s">
        <v>1150</v>
      </c>
      <c r="E108" s="46" t="s">
        <v>14</v>
      </c>
      <c r="F108" s="38" t="s">
        <v>1151</v>
      </c>
      <c r="G108" s="89">
        <v>45693</v>
      </c>
      <c r="H108" s="77" t="s">
        <v>872</v>
      </c>
      <c r="I108" s="40" t="b">
        <f t="shared" si="9"/>
        <v>1</v>
      </c>
      <c r="J108" s="47">
        <v>45695</v>
      </c>
      <c r="K108" s="39">
        <v>45695</v>
      </c>
      <c r="L108" s="39">
        <v>45934</v>
      </c>
      <c r="M108" s="70" t="s">
        <v>785</v>
      </c>
      <c r="N108" s="41" t="s">
        <v>1152</v>
      </c>
      <c r="O108" s="41" t="s">
        <v>1153</v>
      </c>
    </row>
    <row r="109" spans="1:15" ht="12.75">
      <c r="A109" s="22">
        <f t="shared" si="7"/>
        <v>108</v>
      </c>
      <c r="B109" s="43" t="b">
        <f t="shared" si="8"/>
        <v>1</v>
      </c>
      <c r="C109" s="38" t="s">
        <v>1154</v>
      </c>
      <c r="D109" s="38" t="s">
        <v>1154</v>
      </c>
      <c r="E109" s="46" t="s">
        <v>14</v>
      </c>
      <c r="F109" s="38" t="s">
        <v>1155</v>
      </c>
      <c r="G109" s="89">
        <v>45693</v>
      </c>
      <c r="H109" s="77" t="s">
        <v>832</v>
      </c>
      <c r="I109" s="40" t="b">
        <f t="shared" si="9"/>
        <v>1</v>
      </c>
      <c r="J109" s="47">
        <v>45695</v>
      </c>
      <c r="K109" s="39">
        <v>45695</v>
      </c>
      <c r="L109" s="39">
        <v>45906</v>
      </c>
      <c r="M109" s="70" t="s">
        <v>430</v>
      </c>
      <c r="N109" s="41"/>
      <c r="O109" s="41"/>
    </row>
    <row r="110" spans="1:15" ht="12.75">
      <c r="A110" s="22">
        <f t="shared" si="7"/>
        <v>109</v>
      </c>
      <c r="B110" s="43" t="b">
        <f t="shared" si="8"/>
        <v>1</v>
      </c>
      <c r="C110" s="38" t="s">
        <v>1156</v>
      </c>
      <c r="D110" s="38" t="s">
        <v>1156</v>
      </c>
      <c r="E110" s="46" t="s">
        <v>14</v>
      </c>
      <c r="F110" s="38" t="s">
        <v>1157</v>
      </c>
      <c r="G110" s="89">
        <v>45693</v>
      </c>
      <c r="H110" s="77" t="s">
        <v>872</v>
      </c>
      <c r="I110" s="40" t="b">
        <f t="shared" si="9"/>
        <v>1</v>
      </c>
      <c r="J110" s="47">
        <v>45695</v>
      </c>
      <c r="K110" s="39">
        <v>45695</v>
      </c>
      <c r="L110" s="39">
        <v>45936</v>
      </c>
      <c r="M110" s="70" t="s">
        <v>153</v>
      </c>
      <c r="N110" s="41"/>
      <c r="O110" s="41"/>
    </row>
    <row r="111" spans="1:15" ht="12.75">
      <c r="A111" s="22">
        <f t="shared" si="7"/>
        <v>110</v>
      </c>
      <c r="B111" s="43" t="b">
        <f t="shared" si="8"/>
        <v>1</v>
      </c>
      <c r="C111" s="38" t="s">
        <v>1158</v>
      </c>
      <c r="D111" s="38" t="s">
        <v>1158</v>
      </c>
      <c r="E111" s="46" t="s">
        <v>14</v>
      </c>
      <c r="F111" s="38" t="s">
        <v>1159</v>
      </c>
      <c r="G111" s="89">
        <v>45693</v>
      </c>
      <c r="H111" s="77" t="s">
        <v>832</v>
      </c>
      <c r="I111" s="40" t="b">
        <f t="shared" si="9"/>
        <v>1</v>
      </c>
      <c r="J111" s="47">
        <v>45695</v>
      </c>
      <c r="K111" s="39">
        <v>45695</v>
      </c>
      <c r="L111" s="39">
        <v>45906</v>
      </c>
      <c r="M111" s="70" t="s">
        <v>430</v>
      </c>
      <c r="N111" s="41"/>
      <c r="O111" s="41"/>
    </row>
    <row r="112" spans="1:15" ht="12.75">
      <c r="A112" s="22">
        <f t="shared" si="7"/>
        <v>111</v>
      </c>
      <c r="B112" s="43" t="b">
        <f t="shared" si="8"/>
        <v>1</v>
      </c>
      <c r="C112" s="38" t="s">
        <v>1160</v>
      </c>
      <c r="D112" s="38" t="s">
        <v>1160</v>
      </c>
      <c r="E112" s="46" t="s">
        <v>14</v>
      </c>
      <c r="F112" s="38" t="s">
        <v>1161</v>
      </c>
      <c r="G112" s="89">
        <v>45693</v>
      </c>
      <c r="H112" s="77" t="s">
        <v>832</v>
      </c>
      <c r="I112" s="40" t="b">
        <f t="shared" si="9"/>
        <v>1</v>
      </c>
      <c r="J112" s="47">
        <v>45695</v>
      </c>
      <c r="K112" s="39">
        <v>45695</v>
      </c>
      <c r="L112" s="39">
        <v>45906</v>
      </c>
      <c r="M112" s="70" t="s">
        <v>430</v>
      </c>
      <c r="N112" s="41" t="s">
        <v>1162</v>
      </c>
      <c r="O112" s="41" t="s">
        <v>1163</v>
      </c>
    </row>
    <row r="113" spans="1:15" ht="12.75">
      <c r="A113" s="22">
        <f t="shared" si="7"/>
        <v>112</v>
      </c>
      <c r="B113" s="43" t="b">
        <f t="shared" si="8"/>
        <v>1</v>
      </c>
      <c r="C113" s="38" t="s">
        <v>1164</v>
      </c>
      <c r="D113" s="38" t="s">
        <v>1164</v>
      </c>
      <c r="E113" s="46" t="s">
        <v>14</v>
      </c>
      <c r="F113" s="38" t="s">
        <v>1165</v>
      </c>
      <c r="G113" s="89">
        <v>45693</v>
      </c>
      <c r="H113" s="77" t="s">
        <v>1166</v>
      </c>
      <c r="I113" s="40" t="b">
        <f t="shared" si="9"/>
        <v>1</v>
      </c>
      <c r="J113" s="47">
        <v>45694</v>
      </c>
      <c r="K113" s="39">
        <v>45694</v>
      </c>
      <c r="L113" s="39">
        <v>45905</v>
      </c>
      <c r="M113" s="70" t="s">
        <v>1167</v>
      </c>
      <c r="N113" s="41"/>
      <c r="O113" s="41"/>
    </row>
    <row r="114" spans="1:15" ht="12.75">
      <c r="A114" s="22">
        <f t="shared" si="7"/>
        <v>113</v>
      </c>
      <c r="B114" s="43" t="b">
        <f t="shared" si="8"/>
        <v>1</v>
      </c>
      <c r="C114" s="38" t="s">
        <v>1168</v>
      </c>
      <c r="D114" s="38" t="s">
        <v>1168</v>
      </c>
      <c r="E114" s="46" t="s">
        <v>14</v>
      </c>
      <c r="F114" s="38" t="s">
        <v>1169</v>
      </c>
      <c r="G114" s="89">
        <v>45693</v>
      </c>
      <c r="H114" s="77" t="s">
        <v>832</v>
      </c>
      <c r="I114" s="40" t="b">
        <f t="shared" si="9"/>
        <v>1</v>
      </c>
      <c r="J114" s="47">
        <v>45695</v>
      </c>
      <c r="K114" s="39">
        <v>45695</v>
      </c>
      <c r="L114" s="39">
        <v>45906</v>
      </c>
      <c r="M114" s="70" t="s">
        <v>430</v>
      </c>
      <c r="N114" s="41"/>
      <c r="O114" s="41"/>
    </row>
    <row r="115" spans="1:15" ht="12.75">
      <c r="A115" s="22">
        <f t="shared" si="7"/>
        <v>114</v>
      </c>
      <c r="B115" s="43" t="b">
        <f t="shared" si="8"/>
        <v>1</v>
      </c>
      <c r="C115" s="38" t="s">
        <v>1170</v>
      </c>
      <c r="D115" s="38" t="s">
        <v>1170</v>
      </c>
      <c r="E115" s="46" t="s">
        <v>14</v>
      </c>
      <c r="F115" s="38" t="s">
        <v>1171</v>
      </c>
      <c r="G115" s="89">
        <v>45693</v>
      </c>
      <c r="H115" s="77" t="s">
        <v>866</v>
      </c>
      <c r="I115" s="40" t="b">
        <f t="shared" si="9"/>
        <v>1</v>
      </c>
      <c r="J115" s="47">
        <v>45694</v>
      </c>
      <c r="K115" s="39">
        <v>45694</v>
      </c>
      <c r="L115" s="39">
        <v>45966</v>
      </c>
      <c r="M115" s="70" t="s">
        <v>581</v>
      </c>
      <c r="N115" s="41"/>
      <c r="O115" s="41"/>
    </row>
    <row r="116" spans="1:15" ht="12.75">
      <c r="A116" s="22">
        <f t="shared" si="7"/>
        <v>115</v>
      </c>
      <c r="B116" s="43" t="b">
        <f t="shared" si="8"/>
        <v>1</v>
      </c>
      <c r="C116" s="38" t="s">
        <v>1172</v>
      </c>
      <c r="D116" s="38" t="s">
        <v>1172</v>
      </c>
      <c r="E116" s="46" t="s">
        <v>14</v>
      </c>
      <c r="F116" s="38" t="s">
        <v>1173</v>
      </c>
      <c r="G116" s="89">
        <v>45693</v>
      </c>
      <c r="H116" s="77" t="s">
        <v>725</v>
      </c>
      <c r="I116" s="40" t="b">
        <f t="shared" si="9"/>
        <v>1</v>
      </c>
      <c r="J116" s="47">
        <v>45706</v>
      </c>
      <c r="K116" s="39">
        <v>45706</v>
      </c>
      <c r="L116" s="39">
        <v>45917</v>
      </c>
      <c r="M116" s="70" t="s">
        <v>430</v>
      </c>
      <c r="N116" s="41"/>
      <c r="O116" s="41"/>
    </row>
    <row r="117" spans="1:15" ht="12.75">
      <c r="A117" s="22">
        <f t="shared" si="7"/>
        <v>116</v>
      </c>
      <c r="B117" s="43" t="b">
        <f t="shared" si="8"/>
        <v>1</v>
      </c>
      <c r="C117" s="38" t="s">
        <v>1174</v>
      </c>
      <c r="D117" s="38" t="s">
        <v>1174</v>
      </c>
      <c r="E117" s="46" t="s">
        <v>14</v>
      </c>
      <c r="F117" s="38" t="s">
        <v>1175</v>
      </c>
      <c r="G117" s="89">
        <v>45693</v>
      </c>
      <c r="H117" s="77" t="s">
        <v>1176</v>
      </c>
      <c r="I117" s="40" t="b">
        <f t="shared" si="9"/>
        <v>1</v>
      </c>
      <c r="J117" s="47">
        <v>45699</v>
      </c>
      <c r="K117" s="39">
        <v>45699</v>
      </c>
      <c r="L117" s="39">
        <v>45848</v>
      </c>
      <c r="M117" s="70" t="s">
        <v>430</v>
      </c>
      <c r="N117" s="41"/>
      <c r="O117" s="41"/>
    </row>
    <row r="118" spans="1:15" ht="12.75">
      <c r="A118" s="22">
        <f t="shared" si="7"/>
        <v>117</v>
      </c>
      <c r="B118" s="43" t="b">
        <f t="shared" si="8"/>
        <v>1</v>
      </c>
      <c r="C118" s="38" t="s">
        <v>1177</v>
      </c>
      <c r="D118" s="38" t="s">
        <v>1177</v>
      </c>
      <c r="E118" s="46" t="s">
        <v>14</v>
      </c>
      <c r="F118" s="38" t="s">
        <v>1178</v>
      </c>
      <c r="G118" s="89">
        <v>45694</v>
      </c>
      <c r="H118" s="77" t="s">
        <v>725</v>
      </c>
      <c r="I118" s="40" t="b">
        <f t="shared" si="9"/>
        <v>1</v>
      </c>
      <c r="J118" s="47">
        <v>45705</v>
      </c>
      <c r="K118" s="39">
        <v>45705</v>
      </c>
      <c r="L118" s="39">
        <v>45916</v>
      </c>
      <c r="M118" s="70" t="s">
        <v>430</v>
      </c>
      <c r="N118" s="41"/>
      <c r="O118" s="41"/>
    </row>
    <row r="119" spans="1:15" ht="12.75">
      <c r="A119" s="22">
        <f t="shared" si="7"/>
        <v>118</v>
      </c>
      <c r="B119" s="43" t="b">
        <f t="shared" si="8"/>
        <v>1</v>
      </c>
      <c r="C119" s="38" t="s">
        <v>1179</v>
      </c>
      <c r="D119" s="38" t="s">
        <v>1179</v>
      </c>
      <c r="E119" s="46" t="s">
        <v>14</v>
      </c>
      <c r="F119" s="38" t="s">
        <v>1180</v>
      </c>
      <c r="G119" s="89">
        <v>45694</v>
      </c>
      <c r="H119" s="77" t="s">
        <v>1181</v>
      </c>
      <c r="I119" s="40" t="b">
        <f t="shared" si="9"/>
        <v>1</v>
      </c>
      <c r="J119" s="47">
        <v>45695</v>
      </c>
      <c r="K119" s="39">
        <v>45695</v>
      </c>
      <c r="L119" s="39">
        <v>45936</v>
      </c>
      <c r="M119" s="70" t="s">
        <v>1182</v>
      </c>
      <c r="N119" s="41"/>
      <c r="O119" s="41"/>
    </row>
    <row r="120" spans="1:15" ht="12.75">
      <c r="A120" s="22">
        <f t="shared" si="7"/>
        <v>119</v>
      </c>
      <c r="B120" s="43" t="b">
        <f t="shared" si="8"/>
        <v>1</v>
      </c>
      <c r="C120" s="38" t="s">
        <v>1183</v>
      </c>
      <c r="D120" s="38" t="s">
        <v>1183</v>
      </c>
      <c r="E120" s="46" t="s">
        <v>14</v>
      </c>
      <c r="F120" s="38" t="s">
        <v>1184</v>
      </c>
      <c r="G120" s="89">
        <v>45694</v>
      </c>
      <c r="H120" s="77" t="s">
        <v>872</v>
      </c>
      <c r="I120" s="40" t="b">
        <f t="shared" si="9"/>
        <v>1</v>
      </c>
      <c r="J120" s="47">
        <v>45695</v>
      </c>
      <c r="K120" s="39">
        <v>45695</v>
      </c>
      <c r="L120" s="39">
        <v>45936</v>
      </c>
      <c r="M120" s="70" t="s">
        <v>785</v>
      </c>
      <c r="N120" s="41"/>
      <c r="O120" s="41"/>
    </row>
    <row r="121" spans="1:15" ht="12.75">
      <c r="A121" s="22">
        <f t="shared" si="7"/>
        <v>120</v>
      </c>
      <c r="B121" s="43" t="b">
        <f t="shared" si="8"/>
        <v>1</v>
      </c>
      <c r="C121" s="38" t="s">
        <v>1185</v>
      </c>
      <c r="D121" s="38" t="s">
        <v>1185</v>
      </c>
      <c r="E121" s="46" t="s">
        <v>14</v>
      </c>
      <c r="F121" s="38" t="s">
        <v>1186</v>
      </c>
      <c r="G121" s="89">
        <v>45694</v>
      </c>
      <c r="H121" s="77" t="s">
        <v>1187</v>
      </c>
      <c r="I121" s="40" t="b">
        <f t="shared" si="9"/>
        <v>1</v>
      </c>
      <c r="J121" s="47">
        <v>45695</v>
      </c>
      <c r="K121" s="39">
        <v>45695</v>
      </c>
      <c r="L121" s="39">
        <v>45875</v>
      </c>
      <c r="M121" s="70" t="s">
        <v>1188</v>
      </c>
      <c r="N121" s="41"/>
      <c r="O121" s="41"/>
    </row>
    <row r="122" spans="1:15" ht="12.75">
      <c r="A122" s="22">
        <f t="shared" si="7"/>
        <v>121</v>
      </c>
      <c r="B122" s="43" t="b">
        <f t="shared" si="8"/>
        <v>1</v>
      </c>
      <c r="C122" s="38" t="s">
        <v>1189</v>
      </c>
      <c r="D122" s="38" t="s">
        <v>1189</v>
      </c>
      <c r="E122" s="46" t="s">
        <v>14</v>
      </c>
      <c r="F122" s="38" t="s">
        <v>1190</v>
      </c>
      <c r="G122" s="89">
        <v>45694</v>
      </c>
      <c r="H122" s="77" t="s">
        <v>765</v>
      </c>
      <c r="I122" s="40" t="b">
        <f t="shared" si="9"/>
        <v>1</v>
      </c>
      <c r="J122" s="47">
        <v>45695</v>
      </c>
      <c r="K122" s="39">
        <v>45695</v>
      </c>
      <c r="L122" s="39">
        <v>45936</v>
      </c>
      <c r="M122" s="70" t="s">
        <v>285</v>
      </c>
      <c r="N122" s="41"/>
      <c r="O122" s="41"/>
    </row>
    <row r="123" spans="1:15" ht="12.75">
      <c r="A123" s="22">
        <f t="shared" si="7"/>
        <v>122</v>
      </c>
      <c r="B123" s="43" t="b">
        <f t="shared" si="8"/>
        <v>1</v>
      </c>
      <c r="C123" s="38" t="s">
        <v>1191</v>
      </c>
      <c r="D123" s="38" t="s">
        <v>1191</v>
      </c>
      <c r="E123" s="46" t="s">
        <v>14</v>
      </c>
      <c r="F123" s="38" t="s">
        <v>1192</v>
      </c>
      <c r="G123" s="89">
        <v>45694</v>
      </c>
      <c r="H123" s="77" t="s">
        <v>823</v>
      </c>
      <c r="I123" s="40" t="b">
        <f t="shared" si="9"/>
        <v>1</v>
      </c>
      <c r="J123" s="42">
        <v>45713</v>
      </c>
      <c r="K123" s="39">
        <v>45713</v>
      </c>
      <c r="L123" s="39">
        <v>45954</v>
      </c>
      <c r="M123" s="70" t="s">
        <v>771</v>
      </c>
      <c r="N123" s="41"/>
      <c r="O123" s="41"/>
    </row>
    <row r="124" spans="1:15" ht="12.75">
      <c r="A124" s="22">
        <f t="shared" si="7"/>
        <v>123</v>
      </c>
      <c r="B124" s="43" t="b">
        <f t="shared" si="8"/>
        <v>1</v>
      </c>
      <c r="C124" s="38" t="s">
        <v>1193</v>
      </c>
      <c r="D124" s="38" t="s">
        <v>1193</v>
      </c>
      <c r="E124" s="46" t="s">
        <v>14</v>
      </c>
      <c r="F124" s="38" t="s">
        <v>1194</v>
      </c>
      <c r="G124" s="89">
        <v>45694</v>
      </c>
      <c r="H124" s="77" t="s">
        <v>725</v>
      </c>
      <c r="I124" s="40" t="b">
        <f t="shared" si="9"/>
        <v>1</v>
      </c>
      <c r="J124" s="47">
        <v>45700</v>
      </c>
      <c r="K124" s="39">
        <v>45700</v>
      </c>
      <c r="L124" s="39">
        <v>45970</v>
      </c>
      <c r="M124" s="70" t="s">
        <v>430</v>
      </c>
      <c r="N124" s="41"/>
      <c r="O124" s="41"/>
    </row>
    <row r="125" spans="1:15" ht="12.75">
      <c r="A125" s="22">
        <f t="shared" si="7"/>
        <v>124</v>
      </c>
      <c r="B125" s="43" t="b">
        <f t="shared" si="8"/>
        <v>1</v>
      </c>
      <c r="C125" s="38" t="s">
        <v>1195</v>
      </c>
      <c r="D125" s="38" t="s">
        <v>1195</v>
      </c>
      <c r="E125" s="46" t="s">
        <v>14</v>
      </c>
      <c r="F125" s="38" t="s">
        <v>1196</v>
      </c>
      <c r="G125" s="89">
        <v>45694</v>
      </c>
      <c r="H125" s="77" t="s">
        <v>725</v>
      </c>
      <c r="I125" s="40" t="b">
        <f t="shared" si="9"/>
        <v>1</v>
      </c>
      <c r="J125" s="47">
        <v>45705</v>
      </c>
      <c r="K125" s="39">
        <v>45705</v>
      </c>
      <c r="L125" s="39">
        <v>45911</v>
      </c>
      <c r="M125" s="70" t="s">
        <v>430</v>
      </c>
      <c r="N125" s="41"/>
      <c r="O125" s="41"/>
    </row>
    <row r="126" spans="1:15" ht="12.75">
      <c r="A126" s="22">
        <f t="shared" si="7"/>
        <v>125</v>
      </c>
      <c r="B126" s="43" t="b">
        <f t="shared" si="8"/>
        <v>1</v>
      </c>
      <c r="C126" s="38" t="s">
        <v>1197</v>
      </c>
      <c r="D126" s="38" t="s">
        <v>1197</v>
      </c>
      <c r="E126" s="46" t="s">
        <v>14</v>
      </c>
      <c r="F126" s="38" t="s">
        <v>1198</v>
      </c>
      <c r="G126" s="89">
        <v>45694</v>
      </c>
      <c r="H126" s="77" t="s">
        <v>1199</v>
      </c>
      <c r="I126" s="40" t="b">
        <f t="shared" si="9"/>
        <v>1</v>
      </c>
      <c r="J126" s="47">
        <v>45699</v>
      </c>
      <c r="K126" s="39">
        <v>45699</v>
      </c>
      <c r="L126" s="39">
        <v>45940</v>
      </c>
      <c r="M126" s="70" t="s">
        <v>67</v>
      </c>
      <c r="N126" s="41"/>
      <c r="O126" s="41"/>
    </row>
    <row r="127" spans="1:15" ht="12.75">
      <c r="A127" s="22">
        <f t="shared" si="7"/>
        <v>126</v>
      </c>
      <c r="B127" s="43" t="b">
        <f t="shared" si="8"/>
        <v>1</v>
      </c>
      <c r="C127" s="38" t="s">
        <v>1200</v>
      </c>
      <c r="D127" s="38" t="s">
        <v>1200</v>
      </c>
      <c r="E127" s="46" t="s">
        <v>14</v>
      </c>
      <c r="F127" s="38" t="s">
        <v>1201</v>
      </c>
      <c r="G127" s="89">
        <v>45694</v>
      </c>
      <c r="H127" s="77" t="s">
        <v>1147</v>
      </c>
      <c r="I127" s="40" t="b">
        <f t="shared" si="9"/>
        <v>1</v>
      </c>
      <c r="J127" s="47">
        <v>45699</v>
      </c>
      <c r="K127" s="39">
        <v>45699</v>
      </c>
      <c r="L127" s="39">
        <v>45848</v>
      </c>
      <c r="M127" s="70" t="s">
        <v>430</v>
      </c>
      <c r="N127" s="41"/>
      <c r="O127" s="41"/>
    </row>
    <row r="128" spans="1:15" ht="12.75">
      <c r="A128" s="22">
        <f t="shared" si="7"/>
        <v>127</v>
      </c>
      <c r="B128" s="43" t="b">
        <f t="shared" si="8"/>
        <v>1</v>
      </c>
      <c r="C128" s="38" t="s">
        <v>1202</v>
      </c>
      <c r="D128" s="38" t="s">
        <v>1202</v>
      </c>
      <c r="E128" s="46" t="s">
        <v>14</v>
      </c>
      <c r="F128" s="38" t="s">
        <v>1203</v>
      </c>
      <c r="G128" s="89">
        <v>45694</v>
      </c>
      <c r="H128" s="77" t="s">
        <v>1181</v>
      </c>
      <c r="I128" s="40" t="b">
        <f t="shared" si="9"/>
        <v>1</v>
      </c>
      <c r="J128" s="47">
        <v>45698</v>
      </c>
      <c r="K128" s="39">
        <v>45698</v>
      </c>
      <c r="L128" s="39">
        <v>45939</v>
      </c>
      <c r="M128" s="70" t="s">
        <v>1182</v>
      </c>
      <c r="N128" s="41"/>
      <c r="O128" s="41"/>
    </row>
    <row r="129" spans="1:15" ht="24">
      <c r="A129" s="22">
        <f t="shared" si="7"/>
        <v>128</v>
      </c>
      <c r="B129" s="43" t="b">
        <f t="shared" si="8"/>
        <v>1</v>
      </c>
      <c r="C129" s="38" t="s">
        <v>1204</v>
      </c>
      <c r="D129" s="38" t="s">
        <v>1204</v>
      </c>
      <c r="E129" s="46" t="s">
        <v>14</v>
      </c>
      <c r="F129" s="38" t="s">
        <v>1205</v>
      </c>
      <c r="G129" s="89">
        <v>45694</v>
      </c>
      <c r="H129" s="77" t="s">
        <v>1206</v>
      </c>
      <c r="I129" s="40" t="b">
        <f t="shared" si="9"/>
        <v>1</v>
      </c>
      <c r="J129" s="47">
        <v>45695</v>
      </c>
      <c r="K129" s="39">
        <v>45695</v>
      </c>
      <c r="L129" s="39">
        <v>45860</v>
      </c>
      <c r="M129" s="70" t="s">
        <v>174</v>
      </c>
      <c r="N129" s="41"/>
      <c r="O129" s="41"/>
    </row>
    <row r="130" spans="1:15" ht="12.75">
      <c r="A130" s="22">
        <f t="shared" si="7"/>
        <v>129</v>
      </c>
      <c r="B130" s="43" t="b">
        <f t="shared" ref="B130:B161" si="10">+C130=D130</f>
        <v>1</v>
      </c>
      <c r="C130" s="38" t="s">
        <v>1207</v>
      </c>
      <c r="D130" s="38" t="s">
        <v>1207</v>
      </c>
      <c r="E130" s="46" t="s">
        <v>14</v>
      </c>
      <c r="F130" s="38" t="s">
        <v>1208</v>
      </c>
      <c r="G130" s="89">
        <v>45694</v>
      </c>
      <c r="H130" s="77" t="s">
        <v>1209</v>
      </c>
      <c r="I130" s="40" t="b">
        <f t="shared" ref="I130:I161" si="11">+K130=J130</f>
        <v>1</v>
      </c>
      <c r="J130" s="47">
        <v>45699</v>
      </c>
      <c r="K130" s="39">
        <v>45699</v>
      </c>
      <c r="L130" s="39">
        <v>45939</v>
      </c>
      <c r="M130" s="70" t="s">
        <v>430</v>
      </c>
      <c r="N130" s="41"/>
      <c r="O130" s="41"/>
    </row>
    <row r="131" spans="1:15" ht="12.75">
      <c r="A131" s="22">
        <f t="shared" si="7"/>
        <v>130</v>
      </c>
      <c r="B131" s="43" t="b">
        <f t="shared" si="10"/>
        <v>1</v>
      </c>
      <c r="C131" s="38" t="s">
        <v>1210</v>
      </c>
      <c r="D131" s="38" t="s">
        <v>1210</v>
      </c>
      <c r="E131" s="46" t="s">
        <v>14</v>
      </c>
      <c r="F131" s="38" t="s">
        <v>1211</v>
      </c>
      <c r="G131" s="89">
        <v>45694</v>
      </c>
      <c r="H131" s="77" t="s">
        <v>1075</v>
      </c>
      <c r="I131" s="40" t="b">
        <f t="shared" si="11"/>
        <v>1</v>
      </c>
      <c r="J131" s="47">
        <v>45707</v>
      </c>
      <c r="K131" s="39">
        <v>45707</v>
      </c>
      <c r="L131" s="39">
        <v>45918</v>
      </c>
      <c r="M131" s="70" t="s">
        <v>430</v>
      </c>
      <c r="N131" s="41"/>
      <c r="O131" s="41"/>
    </row>
    <row r="132" spans="1:15" ht="12.75">
      <c r="A132" s="22">
        <f t="shared" ref="A132:A195" si="12">1+A131</f>
        <v>131</v>
      </c>
      <c r="B132" s="43" t="b">
        <f t="shared" si="10"/>
        <v>1</v>
      </c>
      <c r="C132" s="38" t="s">
        <v>1212</v>
      </c>
      <c r="D132" s="38" t="s">
        <v>1212</v>
      </c>
      <c r="E132" s="46" t="s">
        <v>14</v>
      </c>
      <c r="F132" s="38" t="s">
        <v>1213</v>
      </c>
      <c r="G132" s="89">
        <v>45694</v>
      </c>
      <c r="H132" s="77" t="s">
        <v>1214</v>
      </c>
      <c r="I132" s="40" t="b">
        <f t="shared" si="11"/>
        <v>1</v>
      </c>
      <c r="J132" s="47">
        <v>45699</v>
      </c>
      <c r="K132" s="39">
        <v>45699</v>
      </c>
      <c r="L132" s="39">
        <v>45819</v>
      </c>
      <c r="M132" s="70" t="s">
        <v>67</v>
      </c>
      <c r="N132" s="41"/>
      <c r="O132" s="41"/>
    </row>
    <row r="133" spans="1:15" ht="24">
      <c r="A133" s="22">
        <f t="shared" si="12"/>
        <v>132</v>
      </c>
      <c r="B133" s="43" t="b">
        <f t="shared" si="10"/>
        <v>1</v>
      </c>
      <c r="C133" s="38" t="s">
        <v>1215</v>
      </c>
      <c r="D133" s="38" t="s">
        <v>1215</v>
      </c>
      <c r="E133" s="46" t="s">
        <v>14</v>
      </c>
      <c r="F133" s="38" t="s">
        <v>1216</v>
      </c>
      <c r="G133" s="89">
        <v>45694</v>
      </c>
      <c r="H133" s="77" t="s">
        <v>1044</v>
      </c>
      <c r="I133" s="40" t="b">
        <f t="shared" si="11"/>
        <v>1</v>
      </c>
      <c r="J133" s="47">
        <v>45695</v>
      </c>
      <c r="K133" s="39">
        <v>45695</v>
      </c>
      <c r="L133" s="39">
        <v>45861</v>
      </c>
      <c r="M133" s="70" t="s">
        <v>174</v>
      </c>
      <c r="N133" s="41"/>
      <c r="O133" s="41"/>
    </row>
    <row r="134" spans="1:15" ht="24">
      <c r="A134" s="22">
        <f t="shared" si="12"/>
        <v>133</v>
      </c>
      <c r="B134" s="43" t="b">
        <f t="shared" si="10"/>
        <v>1</v>
      </c>
      <c r="C134" s="38" t="s">
        <v>1217</v>
      </c>
      <c r="D134" s="38" t="s">
        <v>1217</v>
      </c>
      <c r="E134" s="46" t="s">
        <v>14</v>
      </c>
      <c r="F134" s="38" t="s">
        <v>1218</v>
      </c>
      <c r="G134" s="89">
        <v>45694</v>
      </c>
      <c r="H134" s="77" t="s">
        <v>997</v>
      </c>
      <c r="I134" s="40" t="b">
        <f t="shared" si="11"/>
        <v>1</v>
      </c>
      <c r="J134" s="47">
        <v>45698</v>
      </c>
      <c r="K134" s="39">
        <v>45698</v>
      </c>
      <c r="L134" s="39">
        <v>45868</v>
      </c>
      <c r="M134" s="70" t="s">
        <v>174</v>
      </c>
      <c r="N134" s="41"/>
      <c r="O134" s="41"/>
    </row>
    <row r="135" spans="1:15" ht="12.75">
      <c r="A135" s="22">
        <f t="shared" si="12"/>
        <v>134</v>
      </c>
      <c r="B135" s="43" t="b">
        <f t="shared" si="10"/>
        <v>1</v>
      </c>
      <c r="C135" s="38" t="s">
        <v>1219</v>
      </c>
      <c r="D135" s="38" t="s">
        <v>1219</v>
      </c>
      <c r="E135" s="46" t="s">
        <v>14</v>
      </c>
      <c r="F135" s="38" t="s">
        <v>1220</v>
      </c>
      <c r="G135" s="89">
        <v>45694</v>
      </c>
      <c r="H135" s="77" t="s">
        <v>997</v>
      </c>
      <c r="I135" s="40" t="b">
        <f t="shared" si="11"/>
        <v>1</v>
      </c>
      <c r="J135" s="47">
        <v>45698</v>
      </c>
      <c r="K135" s="39">
        <v>45698</v>
      </c>
      <c r="L135" s="39">
        <v>45868</v>
      </c>
      <c r="M135" s="70" t="s">
        <v>998</v>
      </c>
      <c r="N135" s="41"/>
      <c r="O135" s="41"/>
    </row>
    <row r="136" spans="1:15" ht="12.75">
      <c r="A136" s="22">
        <f t="shared" si="12"/>
        <v>135</v>
      </c>
      <c r="B136" s="43" t="b">
        <f t="shared" ref="B136:B199" si="13">+C136=D136</f>
        <v>1</v>
      </c>
      <c r="C136" s="38" t="s">
        <v>1221</v>
      </c>
      <c r="D136" s="38" t="s">
        <v>1221</v>
      </c>
      <c r="E136" s="46" t="s">
        <v>14</v>
      </c>
      <c r="F136" s="38" t="s">
        <v>1222</v>
      </c>
      <c r="G136" s="89">
        <v>45694</v>
      </c>
      <c r="H136" s="77" t="s">
        <v>1223</v>
      </c>
      <c r="I136" s="40" t="b">
        <f t="shared" si="11"/>
        <v>1</v>
      </c>
      <c r="J136" s="47">
        <v>45698</v>
      </c>
      <c r="K136" s="39">
        <v>45698</v>
      </c>
      <c r="L136" s="39">
        <v>45909</v>
      </c>
      <c r="M136" s="70" t="s">
        <v>771</v>
      </c>
      <c r="N136" s="41"/>
      <c r="O136" s="41"/>
    </row>
    <row r="137" spans="1:15" ht="12.75">
      <c r="A137" s="22">
        <f t="shared" si="12"/>
        <v>136</v>
      </c>
      <c r="B137" s="43" t="b">
        <f t="shared" si="13"/>
        <v>1</v>
      </c>
      <c r="C137" s="38" t="s">
        <v>1224</v>
      </c>
      <c r="D137" s="38" t="s">
        <v>1224</v>
      </c>
      <c r="E137" s="46" t="s">
        <v>14</v>
      </c>
      <c r="F137" s="38" t="s">
        <v>1225</v>
      </c>
      <c r="G137" s="89">
        <v>45695</v>
      </c>
      <c r="H137" s="77" t="s">
        <v>1226</v>
      </c>
      <c r="I137" s="40" t="b">
        <f t="shared" si="11"/>
        <v>1</v>
      </c>
      <c r="J137" s="47">
        <v>45698</v>
      </c>
      <c r="K137" s="39">
        <v>45698</v>
      </c>
      <c r="L137" s="39">
        <v>45956</v>
      </c>
      <c r="M137" s="70" t="s">
        <v>998</v>
      </c>
      <c r="N137" s="41"/>
      <c r="O137" s="41"/>
    </row>
    <row r="138" spans="1:15" ht="12.75">
      <c r="A138" s="22">
        <f t="shared" si="12"/>
        <v>137</v>
      </c>
      <c r="B138" s="43" t="b">
        <f t="shared" si="13"/>
        <v>1</v>
      </c>
      <c r="C138" s="38" t="s">
        <v>1227</v>
      </c>
      <c r="D138" s="38" t="s">
        <v>1227</v>
      </c>
      <c r="E138" s="46" t="s">
        <v>14</v>
      </c>
      <c r="F138" s="38" t="s">
        <v>1228</v>
      </c>
      <c r="G138" s="89">
        <v>45695</v>
      </c>
      <c r="H138" s="77" t="s">
        <v>1229</v>
      </c>
      <c r="I138" s="40" t="b">
        <f t="shared" si="11"/>
        <v>1</v>
      </c>
      <c r="J138" s="47">
        <v>45698</v>
      </c>
      <c r="K138" s="39">
        <v>45698</v>
      </c>
      <c r="L138" s="39">
        <v>45871</v>
      </c>
      <c r="M138" s="70" t="s">
        <v>577</v>
      </c>
      <c r="N138" s="41"/>
      <c r="O138" s="41"/>
    </row>
    <row r="139" spans="1:15" ht="12.75">
      <c r="A139" s="22">
        <f t="shared" si="12"/>
        <v>138</v>
      </c>
      <c r="B139" s="43" t="b">
        <f t="shared" si="13"/>
        <v>1</v>
      </c>
      <c r="C139" s="38" t="s">
        <v>1230</v>
      </c>
      <c r="D139" s="38" t="s">
        <v>1230</v>
      </c>
      <c r="E139" s="46" t="s">
        <v>14</v>
      </c>
      <c r="F139" s="38" t="s">
        <v>1231</v>
      </c>
      <c r="G139" s="89">
        <v>45695</v>
      </c>
      <c r="H139" s="77" t="s">
        <v>907</v>
      </c>
      <c r="I139" s="40" t="b">
        <f t="shared" si="11"/>
        <v>1</v>
      </c>
      <c r="J139" s="47">
        <v>45699</v>
      </c>
      <c r="K139" s="39">
        <v>45699</v>
      </c>
      <c r="L139" s="39">
        <v>45878</v>
      </c>
      <c r="M139" s="70" t="s">
        <v>259</v>
      </c>
      <c r="N139" s="41"/>
      <c r="O139" s="41"/>
    </row>
    <row r="140" spans="1:15" ht="12.75">
      <c r="A140" s="22">
        <f t="shared" si="12"/>
        <v>139</v>
      </c>
      <c r="B140" s="43" t="b">
        <f t="shared" si="13"/>
        <v>1</v>
      </c>
      <c r="C140" s="38" t="s">
        <v>1232</v>
      </c>
      <c r="D140" s="38" t="s">
        <v>1232</v>
      </c>
      <c r="E140" s="46" t="s">
        <v>14</v>
      </c>
      <c r="F140" s="38" t="s">
        <v>1233</v>
      </c>
      <c r="G140" s="89">
        <v>45695</v>
      </c>
      <c r="H140" s="77" t="s">
        <v>1147</v>
      </c>
      <c r="I140" s="40" t="b">
        <f t="shared" si="11"/>
        <v>1</v>
      </c>
      <c r="J140" s="47">
        <v>45700</v>
      </c>
      <c r="K140" s="39">
        <v>45700</v>
      </c>
      <c r="L140" s="39">
        <v>45849</v>
      </c>
      <c r="M140" s="70" t="s">
        <v>430</v>
      </c>
      <c r="N140" s="41"/>
      <c r="O140" s="41"/>
    </row>
    <row r="141" spans="1:15" ht="12.75">
      <c r="A141" s="22">
        <f t="shared" si="12"/>
        <v>140</v>
      </c>
      <c r="B141" s="43" t="b">
        <f t="shared" si="13"/>
        <v>1</v>
      </c>
      <c r="C141" s="38" t="s">
        <v>1234</v>
      </c>
      <c r="D141" s="38" t="s">
        <v>1234</v>
      </c>
      <c r="E141" s="46" t="s">
        <v>14</v>
      </c>
      <c r="F141" s="38" t="s">
        <v>1235</v>
      </c>
      <c r="G141" s="89">
        <v>45695</v>
      </c>
      <c r="H141" s="77" t="s">
        <v>1236</v>
      </c>
      <c r="I141" s="40" t="b">
        <f t="shared" si="11"/>
        <v>1</v>
      </c>
      <c r="J141" s="47">
        <v>45699</v>
      </c>
      <c r="K141" s="39">
        <v>45699</v>
      </c>
      <c r="L141" s="39">
        <v>45942</v>
      </c>
      <c r="M141" s="70" t="s">
        <v>67</v>
      </c>
      <c r="N141" s="41"/>
      <c r="O141" s="41"/>
    </row>
    <row r="142" spans="1:15" ht="12.75">
      <c r="A142" s="22">
        <f t="shared" si="12"/>
        <v>141</v>
      </c>
      <c r="B142" s="43" t="b">
        <f t="shared" si="13"/>
        <v>1</v>
      </c>
      <c r="C142" s="38" t="s">
        <v>1237</v>
      </c>
      <c r="D142" s="38" t="s">
        <v>1237</v>
      </c>
      <c r="E142" s="46" t="s">
        <v>14</v>
      </c>
      <c r="F142" s="38" t="s">
        <v>1238</v>
      </c>
      <c r="G142" s="89">
        <v>45695</v>
      </c>
      <c r="H142" s="77" t="s">
        <v>907</v>
      </c>
      <c r="I142" s="40" t="b">
        <f t="shared" si="11"/>
        <v>1</v>
      </c>
      <c r="J142" s="47">
        <v>45699</v>
      </c>
      <c r="K142" s="39">
        <v>45699</v>
      </c>
      <c r="L142" s="39">
        <v>46003</v>
      </c>
      <c r="M142" s="70" t="s">
        <v>93</v>
      </c>
      <c r="N142" s="41"/>
      <c r="O142" s="41"/>
    </row>
    <row r="143" spans="1:15" ht="12.75">
      <c r="A143" s="22">
        <f t="shared" si="12"/>
        <v>142</v>
      </c>
      <c r="B143" s="43" t="b">
        <f t="shared" si="13"/>
        <v>1</v>
      </c>
      <c r="C143" s="38" t="s">
        <v>1239</v>
      </c>
      <c r="D143" s="38" t="s">
        <v>1239</v>
      </c>
      <c r="E143" s="46" t="s">
        <v>14</v>
      </c>
      <c r="F143" s="38" t="s">
        <v>1240</v>
      </c>
      <c r="G143" s="89">
        <v>45695</v>
      </c>
      <c r="H143" s="77" t="s">
        <v>907</v>
      </c>
      <c r="I143" s="40" t="b">
        <f t="shared" si="11"/>
        <v>1</v>
      </c>
      <c r="J143" s="47">
        <v>45699</v>
      </c>
      <c r="K143" s="39">
        <v>45699</v>
      </c>
      <c r="L143" s="39">
        <v>46001</v>
      </c>
      <c r="M143" s="70" t="s">
        <v>93</v>
      </c>
      <c r="N143" s="41"/>
      <c r="O143" s="41"/>
    </row>
    <row r="144" spans="1:15" ht="12.75">
      <c r="A144" s="22">
        <f t="shared" si="12"/>
        <v>143</v>
      </c>
      <c r="B144" s="43" t="b">
        <f t="shared" si="13"/>
        <v>1</v>
      </c>
      <c r="C144" s="38" t="s">
        <v>1241</v>
      </c>
      <c r="D144" s="38" t="s">
        <v>1241</v>
      </c>
      <c r="E144" s="46" t="s">
        <v>14</v>
      </c>
      <c r="F144" s="38" t="s">
        <v>1242</v>
      </c>
      <c r="G144" s="89">
        <v>45695</v>
      </c>
      <c r="H144" s="77" t="s">
        <v>1243</v>
      </c>
      <c r="I144" s="40" t="b">
        <f t="shared" si="11"/>
        <v>1</v>
      </c>
      <c r="J144" s="47">
        <v>45698</v>
      </c>
      <c r="K144" s="39">
        <v>45698</v>
      </c>
      <c r="L144" s="39">
        <v>45817</v>
      </c>
      <c r="M144" s="70" t="s">
        <v>93</v>
      </c>
      <c r="N144" s="41"/>
      <c r="O144" s="41"/>
    </row>
    <row r="145" spans="1:15" ht="12.75">
      <c r="A145" s="22">
        <f t="shared" si="12"/>
        <v>144</v>
      </c>
      <c r="B145" s="43" t="b">
        <f t="shared" si="13"/>
        <v>1</v>
      </c>
      <c r="C145" s="38" t="s">
        <v>1244</v>
      </c>
      <c r="D145" s="38" t="s">
        <v>1244</v>
      </c>
      <c r="E145" s="46" t="s">
        <v>14</v>
      </c>
      <c r="F145" s="38" t="s">
        <v>1245</v>
      </c>
      <c r="G145" s="89">
        <v>45695</v>
      </c>
      <c r="H145" s="77" t="s">
        <v>907</v>
      </c>
      <c r="I145" s="40" t="b">
        <f t="shared" si="11"/>
        <v>1</v>
      </c>
      <c r="J145" s="47">
        <v>45700</v>
      </c>
      <c r="K145" s="39">
        <v>45700</v>
      </c>
      <c r="L145" s="39">
        <v>46002</v>
      </c>
      <c r="M145" s="70" t="s">
        <v>93</v>
      </c>
      <c r="N145" s="41"/>
      <c r="O145" s="41"/>
    </row>
    <row r="146" spans="1:15" ht="12.75">
      <c r="A146" s="22">
        <f t="shared" si="12"/>
        <v>145</v>
      </c>
      <c r="B146" s="43" t="b">
        <f t="shared" si="13"/>
        <v>1</v>
      </c>
      <c r="C146" s="38" t="s">
        <v>1246</v>
      </c>
      <c r="D146" s="38" t="s">
        <v>1246</v>
      </c>
      <c r="E146" s="46" t="s">
        <v>14</v>
      </c>
      <c r="F146" s="38" t="s">
        <v>1247</v>
      </c>
      <c r="G146" s="89">
        <v>45695</v>
      </c>
      <c r="H146" s="77" t="s">
        <v>1248</v>
      </c>
      <c r="I146" s="40" t="b">
        <f t="shared" si="11"/>
        <v>1</v>
      </c>
      <c r="J146" s="47">
        <v>45698</v>
      </c>
      <c r="K146" s="39">
        <v>45698</v>
      </c>
      <c r="L146" s="39">
        <v>46000</v>
      </c>
      <c r="M146" s="70" t="s">
        <v>93</v>
      </c>
      <c r="N146" s="41"/>
      <c r="O146" s="41"/>
    </row>
    <row r="147" spans="1:15" ht="12.75">
      <c r="A147" s="22">
        <f t="shared" si="12"/>
        <v>146</v>
      </c>
      <c r="B147" s="43" t="b">
        <f t="shared" si="13"/>
        <v>1</v>
      </c>
      <c r="C147" s="38" t="s">
        <v>1249</v>
      </c>
      <c r="D147" s="38" t="s">
        <v>1249</v>
      </c>
      <c r="E147" s="46" t="s">
        <v>14</v>
      </c>
      <c r="F147" s="38" t="s">
        <v>1250</v>
      </c>
      <c r="G147" s="89">
        <v>45695</v>
      </c>
      <c r="H147" s="77" t="s">
        <v>784</v>
      </c>
      <c r="I147" s="40" t="b">
        <f t="shared" si="11"/>
        <v>1</v>
      </c>
      <c r="J147" s="47">
        <v>45698</v>
      </c>
      <c r="K147" s="39">
        <v>45698</v>
      </c>
      <c r="L147" s="39">
        <v>45906</v>
      </c>
      <c r="M147" s="70" t="s">
        <v>67</v>
      </c>
      <c r="N147" s="41"/>
      <c r="O147" s="41" t="s">
        <v>1251</v>
      </c>
    </row>
    <row r="148" spans="1:15" ht="12.75">
      <c r="A148" s="22">
        <f t="shared" si="12"/>
        <v>147</v>
      </c>
      <c r="B148" s="43" t="b">
        <f t="shared" si="13"/>
        <v>1</v>
      </c>
      <c r="C148" s="38" t="s">
        <v>1252</v>
      </c>
      <c r="D148" s="38" t="s">
        <v>1252</v>
      </c>
      <c r="E148" s="46" t="s">
        <v>14</v>
      </c>
      <c r="F148" s="38" t="s">
        <v>1253</v>
      </c>
      <c r="G148" s="89">
        <v>45695</v>
      </c>
      <c r="H148" s="77" t="s">
        <v>1254</v>
      </c>
      <c r="I148" s="40" t="b">
        <f t="shared" si="11"/>
        <v>1</v>
      </c>
      <c r="J148" s="47">
        <v>45700</v>
      </c>
      <c r="K148" s="39">
        <v>45700</v>
      </c>
      <c r="L148" s="39">
        <v>45911</v>
      </c>
      <c r="M148" s="70" t="s">
        <v>430</v>
      </c>
      <c r="N148" s="41"/>
      <c r="O148" s="41"/>
    </row>
    <row r="149" spans="1:15" ht="12.75">
      <c r="A149" s="22">
        <f t="shared" si="12"/>
        <v>148</v>
      </c>
      <c r="B149" s="43" t="b">
        <f t="shared" si="13"/>
        <v>1</v>
      </c>
      <c r="C149" s="38" t="s">
        <v>1255</v>
      </c>
      <c r="D149" s="38" t="s">
        <v>1255</v>
      </c>
      <c r="E149" s="46" t="s">
        <v>14</v>
      </c>
      <c r="F149" s="38" t="s">
        <v>1256</v>
      </c>
      <c r="G149" s="89">
        <v>45695</v>
      </c>
      <c r="H149" s="77" t="s">
        <v>1257</v>
      </c>
      <c r="I149" s="40" t="b">
        <f t="shared" si="11"/>
        <v>1</v>
      </c>
      <c r="J149" s="47">
        <v>45705</v>
      </c>
      <c r="K149" s="39">
        <v>45705</v>
      </c>
      <c r="L149" s="39">
        <v>45916</v>
      </c>
      <c r="M149" s="70" t="s">
        <v>430</v>
      </c>
      <c r="N149" s="41"/>
      <c r="O149" s="41"/>
    </row>
    <row r="150" spans="1:15" ht="12.75">
      <c r="A150" s="22">
        <f t="shared" si="12"/>
        <v>149</v>
      </c>
      <c r="B150" s="43" t="b">
        <f t="shared" si="13"/>
        <v>1</v>
      </c>
      <c r="C150" s="38" t="s">
        <v>1258</v>
      </c>
      <c r="D150" s="38" t="s">
        <v>1258</v>
      </c>
      <c r="E150" s="46" t="s">
        <v>14</v>
      </c>
      <c r="F150" s="38" t="s">
        <v>1259</v>
      </c>
      <c r="G150" s="89">
        <v>45695</v>
      </c>
      <c r="H150" s="77" t="s">
        <v>1008</v>
      </c>
      <c r="I150" s="40" t="b">
        <f t="shared" si="11"/>
        <v>1</v>
      </c>
      <c r="J150" s="47">
        <v>45698</v>
      </c>
      <c r="K150" s="39">
        <v>45698</v>
      </c>
      <c r="L150" s="39">
        <v>45909</v>
      </c>
      <c r="M150" s="70" t="s">
        <v>83</v>
      </c>
      <c r="N150" s="41"/>
      <c r="O150" s="41"/>
    </row>
    <row r="151" spans="1:15" ht="12.75">
      <c r="A151" s="22">
        <f t="shared" si="12"/>
        <v>150</v>
      </c>
      <c r="B151" s="43" t="b">
        <f t="shared" si="13"/>
        <v>1</v>
      </c>
      <c r="C151" s="38" t="s">
        <v>1260</v>
      </c>
      <c r="D151" s="38" t="s">
        <v>1260</v>
      </c>
      <c r="E151" s="46" t="s">
        <v>14</v>
      </c>
      <c r="F151" s="38" t="s">
        <v>1261</v>
      </c>
      <c r="G151" s="89">
        <v>45695</v>
      </c>
      <c r="H151" s="77" t="s">
        <v>1262</v>
      </c>
      <c r="I151" s="40" t="b">
        <f t="shared" si="11"/>
        <v>1</v>
      </c>
      <c r="J151" s="47">
        <v>45699</v>
      </c>
      <c r="K151" s="39">
        <v>45699</v>
      </c>
      <c r="L151" s="39">
        <v>45937</v>
      </c>
      <c r="M151" s="70" t="s">
        <v>1188</v>
      </c>
      <c r="N151" s="41"/>
      <c r="O151" s="41"/>
    </row>
    <row r="152" spans="1:15" ht="12.75">
      <c r="A152" s="22">
        <f t="shared" si="12"/>
        <v>151</v>
      </c>
      <c r="B152" s="43" t="b">
        <f t="shared" si="13"/>
        <v>1</v>
      </c>
      <c r="C152" s="38" t="s">
        <v>1263</v>
      </c>
      <c r="D152" s="38" t="s">
        <v>1263</v>
      </c>
      <c r="E152" s="46" t="s">
        <v>14</v>
      </c>
      <c r="F152" s="38" t="s">
        <v>1264</v>
      </c>
      <c r="G152" s="89">
        <v>45695</v>
      </c>
      <c r="H152" s="77" t="s">
        <v>725</v>
      </c>
      <c r="I152" s="40" t="b">
        <f t="shared" si="11"/>
        <v>1</v>
      </c>
      <c r="J152" s="47">
        <v>45700</v>
      </c>
      <c r="K152" s="39">
        <v>45700</v>
      </c>
      <c r="L152" s="39">
        <v>45911</v>
      </c>
      <c r="M152" s="70" t="s">
        <v>430</v>
      </c>
      <c r="N152" s="41"/>
      <c r="O152" s="41"/>
    </row>
    <row r="153" spans="1:15" ht="24">
      <c r="A153" s="22">
        <f t="shared" si="12"/>
        <v>152</v>
      </c>
      <c r="B153" s="43" t="b">
        <f t="shared" si="13"/>
        <v>1</v>
      </c>
      <c r="C153" s="38" t="s">
        <v>1265</v>
      </c>
      <c r="D153" s="38" t="s">
        <v>1265</v>
      </c>
      <c r="E153" s="46" t="s">
        <v>14</v>
      </c>
      <c r="F153" s="38" t="s">
        <v>1266</v>
      </c>
      <c r="G153" s="89">
        <v>45695</v>
      </c>
      <c r="H153" s="77" t="s">
        <v>1267</v>
      </c>
      <c r="I153" s="40" t="b">
        <f t="shared" si="11"/>
        <v>1</v>
      </c>
      <c r="J153" s="47">
        <v>45698</v>
      </c>
      <c r="K153" s="39">
        <v>45698</v>
      </c>
      <c r="L153" s="39">
        <v>45899</v>
      </c>
      <c r="M153" s="70" t="s">
        <v>174</v>
      </c>
      <c r="N153" s="41"/>
      <c r="O153" s="41"/>
    </row>
    <row r="154" spans="1:15" ht="12.75">
      <c r="A154" s="22">
        <f t="shared" si="12"/>
        <v>153</v>
      </c>
      <c r="B154" s="43" t="b">
        <f t="shared" si="13"/>
        <v>1</v>
      </c>
      <c r="C154" s="38" t="s">
        <v>1268</v>
      </c>
      <c r="D154" s="38" t="s">
        <v>1268</v>
      </c>
      <c r="E154" s="46" t="s">
        <v>14</v>
      </c>
      <c r="F154" s="38" t="s">
        <v>1269</v>
      </c>
      <c r="G154" s="89">
        <v>45695</v>
      </c>
      <c r="H154" s="77" t="s">
        <v>872</v>
      </c>
      <c r="I154" s="40" t="b">
        <f t="shared" si="11"/>
        <v>1</v>
      </c>
      <c r="J154" s="47">
        <v>45700</v>
      </c>
      <c r="K154" s="39">
        <v>45700</v>
      </c>
      <c r="L154" s="39">
        <v>45939</v>
      </c>
      <c r="M154" s="70" t="s">
        <v>785</v>
      </c>
      <c r="N154" s="41"/>
      <c r="O154" s="41"/>
    </row>
    <row r="155" spans="1:15" ht="12.75">
      <c r="A155" s="22">
        <f t="shared" si="12"/>
        <v>154</v>
      </c>
      <c r="B155" s="43" t="b">
        <f t="shared" si="13"/>
        <v>1</v>
      </c>
      <c r="C155" s="38" t="s">
        <v>1270</v>
      </c>
      <c r="D155" s="38" t="s">
        <v>1270</v>
      </c>
      <c r="E155" s="46" t="s">
        <v>14</v>
      </c>
      <c r="F155" s="38" t="s">
        <v>1271</v>
      </c>
      <c r="G155" s="89">
        <v>45695</v>
      </c>
      <c r="H155" s="77" t="s">
        <v>1209</v>
      </c>
      <c r="I155" s="40" t="b">
        <f t="shared" si="11"/>
        <v>1</v>
      </c>
      <c r="J155" s="47">
        <v>45705</v>
      </c>
      <c r="K155" s="39">
        <v>45705</v>
      </c>
      <c r="L155" s="39">
        <v>45916</v>
      </c>
      <c r="M155" s="70" t="s">
        <v>430</v>
      </c>
      <c r="N155" s="41"/>
      <c r="O155" s="41"/>
    </row>
    <row r="156" spans="1:15" ht="12.75">
      <c r="A156" s="22">
        <f t="shared" si="12"/>
        <v>155</v>
      </c>
      <c r="B156" s="43" t="b">
        <f t="shared" si="13"/>
        <v>1</v>
      </c>
      <c r="C156" s="38" t="s">
        <v>1272</v>
      </c>
      <c r="D156" s="38" t="s">
        <v>1272</v>
      </c>
      <c r="E156" s="46" t="s">
        <v>14</v>
      </c>
      <c r="F156" s="38" t="s">
        <v>1273</v>
      </c>
      <c r="G156" s="89">
        <v>45695</v>
      </c>
      <c r="H156" s="77" t="s">
        <v>784</v>
      </c>
      <c r="I156" s="40" t="b">
        <f t="shared" si="11"/>
        <v>1</v>
      </c>
      <c r="J156" s="47">
        <v>45698</v>
      </c>
      <c r="K156" s="39">
        <v>45698</v>
      </c>
      <c r="L156" s="39">
        <v>45939</v>
      </c>
      <c r="M156" s="70" t="s">
        <v>785</v>
      </c>
      <c r="N156" s="41"/>
      <c r="O156" s="41"/>
    </row>
    <row r="157" spans="1:15" ht="12.75">
      <c r="A157" s="22">
        <f t="shared" si="12"/>
        <v>156</v>
      </c>
      <c r="B157" s="43" t="b">
        <f t="shared" si="13"/>
        <v>1</v>
      </c>
      <c r="C157" s="38" t="s">
        <v>1274</v>
      </c>
      <c r="D157" s="38" t="s">
        <v>1274</v>
      </c>
      <c r="E157" s="46" t="s">
        <v>14</v>
      </c>
      <c r="F157" s="38" t="s">
        <v>1275</v>
      </c>
      <c r="G157" s="89">
        <v>45695</v>
      </c>
      <c r="H157" s="77" t="s">
        <v>823</v>
      </c>
      <c r="I157" s="40" t="b">
        <f t="shared" si="11"/>
        <v>1</v>
      </c>
      <c r="J157" s="47">
        <v>45698</v>
      </c>
      <c r="K157" s="39">
        <v>45698</v>
      </c>
      <c r="L157" s="39">
        <v>45939</v>
      </c>
      <c r="M157" s="70" t="s">
        <v>785</v>
      </c>
      <c r="N157" s="41"/>
      <c r="O157" s="41"/>
    </row>
    <row r="158" spans="1:15" ht="12.75">
      <c r="A158" s="22">
        <f t="shared" si="12"/>
        <v>157</v>
      </c>
      <c r="B158" s="43" t="b">
        <f t="shared" si="13"/>
        <v>1</v>
      </c>
      <c r="C158" s="38" t="s">
        <v>1276</v>
      </c>
      <c r="D158" s="38" t="s">
        <v>1276</v>
      </c>
      <c r="E158" s="46" t="s">
        <v>14</v>
      </c>
      <c r="F158" s="38" t="s">
        <v>1277</v>
      </c>
      <c r="G158" s="89">
        <v>45695</v>
      </c>
      <c r="H158" s="77" t="s">
        <v>725</v>
      </c>
      <c r="I158" s="40" t="b">
        <f t="shared" si="11"/>
        <v>1</v>
      </c>
      <c r="J158" s="47">
        <v>45705</v>
      </c>
      <c r="K158" s="39">
        <v>45705</v>
      </c>
      <c r="L158" s="39">
        <v>45916</v>
      </c>
      <c r="M158" s="70" t="s">
        <v>430</v>
      </c>
      <c r="N158" s="41"/>
      <c r="O158" s="41"/>
    </row>
    <row r="159" spans="1:15" ht="24">
      <c r="A159" s="22">
        <f t="shared" si="12"/>
        <v>158</v>
      </c>
      <c r="B159" s="43" t="b">
        <f t="shared" si="13"/>
        <v>1</v>
      </c>
      <c r="C159" s="38" t="s">
        <v>1278</v>
      </c>
      <c r="D159" s="38" t="s">
        <v>1278</v>
      </c>
      <c r="E159" s="46" t="s">
        <v>14</v>
      </c>
      <c r="F159" s="38" t="s">
        <v>1279</v>
      </c>
      <c r="G159" s="89">
        <v>45695</v>
      </c>
      <c r="H159" s="77" t="s">
        <v>997</v>
      </c>
      <c r="I159" s="40" t="b">
        <f t="shared" si="11"/>
        <v>1</v>
      </c>
      <c r="J159" s="47">
        <v>45699</v>
      </c>
      <c r="K159" s="39">
        <v>45699</v>
      </c>
      <c r="L159" s="39">
        <v>45869</v>
      </c>
      <c r="M159" s="70" t="s">
        <v>174</v>
      </c>
      <c r="N159" s="41"/>
      <c r="O159" s="41"/>
    </row>
    <row r="160" spans="1:15" ht="24">
      <c r="A160" s="22">
        <f t="shared" si="12"/>
        <v>159</v>
      </c>
      <c r="B160" s="43" t="b">
        <f t="shared" si="13"/>
        <v>1</v>
      </c>
      <c r="C160" s="38" t="s">
        <v>1280</v>
      </c>
      <c r="D160" s="38" t="s">
        <v>1280</v>
      </c>
      <c r="E160" s="46" t="s">
        <v>14</v>
      </c>
      <c r="F160" s="38" t="s">
        <v>1281</v>
      </c>
      <c r="G160" s="89">
        <v>45695</v>
      </c>
      <c r="H160" s="77" t="s">
        <v>997</v>
      </c>
      <c r="I160" s="40" t="b">
        <f t="shared" si="11"/>
        <v>1</v>
      </c>
      <c r="J160" s="47">
        <v>45698</v>
      </c>
      <c r="K160" s="39">
        <v>45698</v>
      </c>
      <c r="L160" s="39">
        <v>45868</v>
      </c>
      <c r="M160" s="70" t="s">
        <v>174</v>
      </c>
      <c r="N160" s="41"/>
      <c r="O160" s="41"/>
    </row>
    <row r="161" spans="1:15" ht="12.75">
      <c r="A161" s="22">
        <f t="shared" si="12"/>
        <v>160</v>
      </c>
      <c r="B161" s="43" t="b">
        <f t="shared" si="13"/>
        <v>1</v>
      </c>
      <c r="C161" s="38" t="s">
        <v>1282</v>
      </c>
      <c r="D161" s="38" t="s">
        <v>1282</v>
      </c>
      <c r="E161" s="46" t="s">
        <v>14</v>
      </c>
      <c r="F161" s="38" t="s">
        <v>1283</v>
      </c>
      <c r="G161" s="89">
        <v>45695</v>
      </c>
      <c r="H161" s="77" t="s">
        <v>1209</v>
      </c>
      <c r="I161" s="40" t="b">
        <f t="shared" si="11"/>
        <v>1</v>
      </c>
      <c r="J161" s="47">
        <v>45705</v>
      </c>
      <c r="K161" s="39">
        <v>45705</v>
      </c>
      <c r="L161" s="39">
        <v>45916</v>
      </c>
      <c r="M161" s="70" t="s">
        <v>430</v>
      </c>
      <c r="N161" s="41"/>
      <c r="O161" s="41"/>
    </row>
    <row r="162" spans="1:15" ht="12.75">
      <c r="A162" s="22">
        <f t="shared" si="12"/>
        <v>161</v>
      </c>
      <c r="B162" s="43" t="b">
        <f t="shared" si="13"/>
        <v>1</v>
      </c>
      <c r="C162" s="38" t="s">
        <v>1284</v>
      </c>
      <c r="D162" s="38" t="s">
        <v>1284</v>
      </c>
      <c r="E162" s="46" t="s">
        <v>14</v>
      </c>
      <c r="F162" s="38" t="s">
        <v>1285</v>
      </c>
      <c r="G162" s="89">
        <v>45695</v>
      </c>
      <c r="H162" s="77" t="s">
        <v>907</v>
      </c>
      <c r="I162" s="40" t="b">
        <f t="shared" ref="I162:I193" si="14">+K162=J162</f>
        <v>1</v>
      </c>
      <c r="J162" s="47">
        <v>45713</v>
      </c>
      <c r="K162" s="39">
        <v>45713</v>
      </c>
      <c r="L162" s="39">
        <v>46015</v>
      </c>
      <c r="M162" s="70" t="s">
        <v>93</v>
      </c>
      <c r="N162" s="41"/>
      <c r="O162" s="41"/>
    </row>
    <row r="163" spans="1:15" ht="12.75">
      <c r="A163" s="22">
        <f t="shared" si="12"/>
        <v>162</v>
      </c>
      <c r="B163" s="43" t="b">
        <f t="shared" si="13"/>
        <v>1</v>
      </c>
      <c r="C163" s="38" t="s">
        <v>1286</v>
      </c>
      <c r="D163" s="38" t="s">
        <v>1286</v>
      </c>
      <c r="E163" s="46" t="s">
        <v>14</v>
      </c>
      <c r="F163" s="38" t="s">
        <v>1287</v>
      </c>
      <c r="G163" s="89">
        <v>45695</v>
      </c>
      <c r="H163" s="77" t="s">
        <v>1288</v>
      </c>
      <c r="I163" s="40" t="b">
        <f t="shared" si="14"/>
        <v>1</v>
      </c>
      <c r="J163" s="47">
        <v>45698</v>
      </c>
      <c r="K163" s="39">
        <v>45698</v>
      </c>
      <c r="L163" s="39">
        <v>45939</v>
      </c>
      <c r="M163" s="70" t="s">
        <v>1167</v>
      </c>
      <c r="N163" s="41"/>
      <c r="O163" s="41"/>
    </row>
    <row r="164" spans="1:15" ht="12.75">
      <c r="A164" s="22">
        <f t="shared" si="12"/>
        <v>163</v>
      </c>
      <c r="B164" s="43" t="b">
        <f t="shared" si="13"/>
        <v>1</v>
      </c>
      <c r="C164" s="38" t="s">
        <v>1289</v>
      </c>
      <c r="D164" s="38" t="s">
        <v>1289</v>
      </c>
      <c r="E164" s="46" t="s">
        <v>14</v>
      </c>
      <c r="F164" s="38" t="s">
        <v>1290</v>
      </c>
      <c r="G164" s="89">
        <v>45696</v>
      </c>
      <c r="H164" s="77" t="s">
        <v>869</v>
      </c>
      <c r="I164" s="40" t="b">
        <f t="shared" si="14"/>
        <v>1</v>
      </c>
      <c r="J164" s="47">
        <v>45699</v>
      </c>
      <c r="K164" s="39">
        <v>45699</v>
      </c>
      <c r="L164" s="39">
        <v>45940</v>
      </c>
      <c r="M164" s="70" t="s">
        <v>1167</v>
      </c>
      <c r="N164" s="41"/>
      <c r="O164" s="41"/>
    </row>
    <row r="165" spans="1:15" ht="12.75">
      <c r="A165" s="22">
        <f t="shared" si="12"/>
        <v>164</v>
      </c>
      <c r="B165" s="43" t="b">
        <f t="shared" si="13"/>
        <v>1</v>
      </c>
      <c r="C165" s="38" t="s">
        <v>1291</v>
      </c>
      <c r="D165" s="38" t="s">
        <v>1291</v>
      </c>
      <c r="E165" s="46" t="s">
        <v>14</v>
      </c>
      <c r="F165" s="38" t="s">
        <v>1292</v>
      </c>
      <c r="G165" s="89">
        <v>45696</v>
      </c>
      <c r="H165" s="77" t="s">
        <v>1187</v>
      </c>
      <c r="I165" s="40" t="b">
        <f t="shared" si="14"/>
        <v>1</v>
      </c>
      <c r="J165" s="47">
        <v>45700</v>
      </c>
      <c r="K165" s="39">
        <v>45700</v>
      </c>
      <c r="L165" s="39">
        <v>45880</v>
      </c>
      <c r="M165" s="70" t="s">
        <v>1167</v>
      </c>
      <c r="N165" s="41"/>
      <c r="O165" s="41"/>
    </row>
    <row r="166" spans="1:15" ht="12.75">
      <c r="A166" s="22">
        <f t="shared" si="12"/>
        <v>165</v>
      </c>
      <c r="B166" s="43" t="b">
        <f t="shared" si="13"/>
        <v>1</v>
      </c>
      <c r="C166" s="38" t="s">
        <v>1293</v>
      </c>
      <c r="D166" s="38" t="s">
        <v>1293</v>
      </c>
      <c r="E166" s="46" t="s">
        <v>14</v>
      </c>
      <c r="F166" s="38" t="s">
        <v>1294</v>
      </c>
      <c r="G166" s="89">
        <v>45696</v>
      </c>
      <c r="H166" s="77" t="s">
        <v>823</v>
      </c>
      <c r="I166" s="40" t="b">
        <f t="shared" si="14"/>
        <v>1</v>
      </c>
      <c r="J166" s="47">
        <v>45698</v>
      </c>
      <c r="K166" s="39">
        <v>45698</v>
      </c>
      <c r="L166" s="39">
        <v>45939</v>
      </c>
      <c r="M166" s="70" t="s">
        <v>785</v>
      </c>
      <c r="N166" s="41"/>
      <c r="O166" s="41"/>
    </row>
    <row r="167" spans="1:15" ht="12.75">
      <c r="A167" s="22">
        <f t="shared" si="12"/>
        <v>166</v>
      </c>
      <c r="B167" s="43" t="b">
        <f t="shared" si="13"/>
        <v>1</v>
      </c>
      <c r="C167" s="38" t="s">
        <v>1295</v>
      </c>
      <c r="D167" s="38" t="s">
        <v>1295</v>
      </c>
      <c r="E167" s="46" t="s">
        <v>14</v>
      </c>
      <c r="F167" s="38" t="s">
        <v>1296</v>
      </c>
      <c r="G167" s="89">
        <v>45696</v>
      </c>
      <c r="H167" s="77" t="s">
        <v>1297</v>
      </c>
      <c r="I167" s="40" t="b">
        <f t="shared" si="14"/>
        <v>1</v>
      </c>
      <c r="J167" s="47">
        <v>45705</v>
      </c>
      <c r="K167" s="39">
        <v>45705</v>
      </c>
      <c r="L167" s="39">
        <v>45704</v>
      </c>
      <c r="M167" s="70" t="s">
        <v>1167</v>
      </c>
      <c r="N167" s="41"/>
      <c r="O167" s="41"/>
    </row>
    <row r="168" spans="1:15" ht="12.75">
      <c r="A168" s="22">
        <f t="shared" si="12"/>
        <v>167</v>
      </c>
      <c r="B168" s="43" t="b">
        <f t="shared" si="13"/>
        <v>1</v>
      </c>
      <c r="C168" s="38" t="s">
        <v>1298</v>
      </c>
      <c r="D168" s="38" t="s">
        <v>1298</v>
      </c>
      <c r="E168" s="46" t="s">
        <v>14</v>
      </c>
      <c r="F168" s="38" t="s">
        <v>1299</v>
      </c>
      <c r="G168" s="89">
        <v>45696</v>
      </c>
      <c r="H168" s="77" t="s">
        <v>1008</v>
      </c>
      <c r="I168" s="40" t="b">
        <f t="shared" si="14"/>
        <v>1</v>
      </c>
      <c r="J168" s="47">
        <v>45698</v>
      </c>
      <c r="K168" s="39">
        <v>45698</v>
      </c>
      <c r="L168" s="39">
        <v>45909</v>
      </c>
      <c r="M168" s="70" t="s">
        <v>83</v>
      </c>
      <c r="N168" s="41"/>
      <c r="O168" s="41"/>
    </row>
    <row r="169" spans="1:15" ht="12.75">
      <c r="A169" s="22">
        <f t="shared" si="12"/>
        <v>168</v>
      </c>
      <c r="B169" s="43" t="b">
        <f t="shared" si="13"/>
        <v>1</v>
      </c>
      <c r="C169" s="38" t="s">
        <v>1300</v>
      </c>
      <c r="D169" s="38" t="s">
        <v>1300</v>
      </c>
      <c r="E169" s="46" t="s">
        <v>14</v>
      </c>
      <c r="F169" s="38" t="s">
        <v>1301</v>
      </c>
      <c r="G169" s="89">
        <v>45696</v>
      </c>
      <c r="H169" s="77" t="s">
        <v>1008</v>
      </c>
      <c r="I169" s="40" t="b">
        <f t="shared" ref="I169:I203" si="15">+K169=J169</f>
        <v>1</v>
      </c>
      <c r="J169" s="47">
        <v>45698</v>
      </c>
      <c r="K169" s="39">
        <v>45698</v>
      </c>
      <c r="L169" s="39">
        <v>45909</v>
      </c>
      <c r="M169" s="70" t="s">
        <v>83</v>
      </c>
      <c r="N169" s="41"/>
      <c r="O169" s="41"/>
    </row>
    <row r="170" spans="1:15" ht="12.75">
      <c r="A170" s="22">
        <f t="shared" si="12"/>
        <v>169</v>
      </c>
      <c r="B170" s="43" t="b">
        <f t="shared" si="13"/>
        <v>1</v>
      </c>
      <c r="C170" s="38" t="s">
        <v>1302</v>
      </c>
      <c r="D170" s="38" t="s">
        <v>1302</v>
      </c>
      <c r="E170" s="46" t="s">
        <v>14</v>
      </c>
      <c r="F170" s="38" t="s">
        <v>1303</v>
      </c>
      <c r="G170" s="89">
        <v>45696</v>
      </c>
      <c r="H170" s="77" t="s">
        <v>1008</v>
      </c>
      <c r="I170" s="40" t="b">
        <f t="shared" si="15"/>
        <v>1</v>
      </c>
      <c r="J170" s="47">
        <v>45698</v>
      </c>
      <c r="K170" s="39">
        <v>45698</v>
      </c>
      <c r="L170" s="39">
        <v>45909</v>
      </c>
      <c r="M170" s="70" t="s">
        <v>83</v>
      </c>
      <c r="N170" s="41"/>
      <c r="O170" s="41"/>
    </row>
    <row r="171" spans="1:15" ht="12.75">
      <c r="A171" s="22">
        <f t="shared" si="12"/>
        <v>170</v>
      </c>
      <c r="B171" s="43" t="b">
        <f t="shared" si="13"/>
        <v>1</v>
      </c>
      <c r="C171" s="38" t="s">
        <v>1304</v>
      </c>
      <c r="D171" s="38" t="s">
        <v>1304</v>
      </c>
      <c r="E171" s="46" t="s">
        <v>14</v>
      </c>
      <c r="F171" s="38" t="s">
        <v>1305</v>
      </c>
      <c r="G171" s="89">
        <v>45696</v>
      </c>
      <c r="H171" s="77" t="s">
        <v>725</v>
      </c>
      <c r="I171" s="40" t="b">
        <f t="shared" si="15"/>
        <v>1</v>
      </c>
      <c r="J171" s="47">
        <v>45706</v>
      </c>
      <c r="K171" s="39">
        <v>45706</v>
      </c>
      <c r="L171" s="39">
        <v>45917</v>
      </c>
      <c r="M171" s="70" t="s">
        <v>430</v>
      </c>
      <c r="N171" s="41"/>
      <c r="O171" s="41"/>
    </row>
    <row r="172" spans="1:15" ht="12.75">
      <c r="A172" s="22">
        <f t="shared" si="12"/>
        <v>171</v>
      </c>
      <c r="B172" s="43" t="b">
        <f t="shared" si="13"/>
        <v>1</v>
      </c>
      <c r="C172" s="38" t="s">
        <v>1306</v>
      </c>
      <c r="D172" s="38" t="s">
        <v>1306</v>
      </c>
      <c r="E172" s="46" t="s">
        <v>14</v>
      </c>
      <c r="F172" s="38" t="s">
        <v>1307</v>
      </c>
      <c r="G172" s="89">
        <v>45696</v>
      </c>
      <c r="H172" s="77" t="s">
        <v>907</v>
      </c>
      <c r="I172" s="40" t="b">
        <f t="shared" si="15"/>
        <v>1</v>
      </c>
      <c r="J172" s="47">
        <v>45699</v>
      </c>
      <c r="K172" s="39">
        <v>45699</v>
      </c>
      <c r="L172" s="39">
        <v>46001</v>
      </c>
      <c r="M172" s="70" t="s">
        <v>93</v>
      </c>
      <c r="N172" s="41"/>
      <c r="O172" s="41"/>
    </row>
    <row r="173" spans="1:15" ht="12.75">
      <c r="A173" s="22">
        <f t="shared" si="12"/>
        <v>172</v>
      </c>
      <c r="B173" s="43" t="b">
        <f t="shared" si="13"/>
        <v>1</v>
      </c>
      <c r="C173" s="38" t="s">
        <v>1308</v>
      </c>
      <c r="D173" s="38" t="s">
        <v>1308</v>
      </c>
      <c r="E173" s="46" t="s">
        <v>14</v>
      </c>
      <c r="F173" s="38" t="s">
        <v>1309</v>
      </c>
      <c r="G173" s="89">
        <v>45696</v>
      </c>
      <c r="H173" s="77" t="s">
        <v>725</v>
      </c>
      <c r="I173" s="40" t="b">
        <f t="shared" si="15"/>
        <v>1</v>
      </c>
      <c r="J173" s="47">
        <v>45705</v>
      </c>
      <c r="K173" s="39">
        <v>45705</v>
      </c>
      <c r="L173" s="39">
        <v>45916</v>
      </c>
      <c r="M173" s="70" t="s">
        <v>430</v>
      </c>
      <c r="N173" s="41"/>
      <c r="O173" s="41"/>
    </row>
    <row r="174" spans="1:15" ht="12.75">
      <c r="A174" s="22">
        <f t="shared" si="12"/>
        <v>173</v>
      </c>
      <c r="B174" s="43" t="b">
        <f t="shared" si="13"/>
        <v>1</v>
      </c>
      <c r="C174" s="38" t="s">
        <v>1310</v>
      </c>
      <c r="D174" s="38" t="s">
        <v>1310</v>
      </c>
      <c r="E174" s="46" t="s">
        <v>14</v>
      </c>
      <c r="F174" s="38" t="s">
        <v>1311</v>
      </c>
      <c r="G174" s="89">
        <v>45696</v>
      </c>
      <c r="H174" s="77" t="s">
        <v>1312</v>
      </c>
      <c r="I174" s="40" t="b">
        <f t="shared" si="15"/>
        <v>1</v>
      </c>
      <c r="J174" s="47">
        <v>45700</v>
      </c>
      <c r="K174" s="39">
        <v>45700</v>
      </c>
      <c r="L174" s="39">
        <v>45911</v>
      </c>
      <c r="M174" s="70" t="s">
        <v>83</v>
      </c>
      <c r="N174" s="41"/>
      <c r="O174" s="41"/>
    </row>
    <row r="175" spans="1:15" ht="24">
      <c r="A175" s="22">
        <f t="shared" si="12"/>
        <v>174</v>
      </c>
      <c r="B175" s="43" t="b">
        <f t="shared" si="13"/>
        <v>1</v>
      </c>
      <c r="C175" s="38" t="s">
        <v>1313</v>
      </c>
      <c r="D175" s="38" t="s">
        <v>1313</v>
      </c>
      <c r="E175" s="46" t="s">
        <v>14</v>
      </c>
      <c r="F175" s="38" t="s">
        <v>1314</v>
      </c>
      <c r="G175" s="89">
        <v>45696</v>
      </c>
      <c r="H175" s="77" t="s">
        <v>1315</v>
      </c>
      <c r="I175" s="40" t="b">
        <f t="shared" si="15"/>
        <v>1</v>
      </c>
      <c r="J175" s="47">
        <v>45698</v>
      </c>
      <c r="K175" s="39">
        <v>45698</v>
      </c>
      <c r="L175" s="39">
        <v>45884</v>
      </c>
      <c r="M175" s="70" t="s">
        <v>174</v>
      </c>
      <c r="N175" s="41"/>
      <c r="O175" s="41"/>
    </row>
    <row r="176" spans="1:15" ht="12.75">
      <c r="A176" s="22">
        <f t="shared" si="12"/>
        <v>175</v>
      </c>
      <c r="B176" s="43" t="b">
        <f t="shared" si="13"/>
        <v>1</v>
      </c>
      <c r="C176" s="38" t="s">
        <v>1316</v>
      </c>
      <c r="D176" s="38" t="s">
        <v>1316</v>
      </c>
      <c r="E176" s="46" t="s">
        <v>14</v>
      </c>
      <c r="F176" s="38" t="s">
        <v>1317</v>
      </c>
      <c r="G176" s="89">
        <v>45696</v>
      </c>
      <c r="H176" s="77" t="s">
        <v>1318</v>
      </c>
      <c r="I176" s="40" t="b">
        <f t="shared" si="15"/>
        <v>1</v>
      </c>
      <c r="J176" s="47">
        <v>45700</v>
      </c>
      <c r="K176" s="39">
        <v>45700</v>
      </c>
      <c r="L176" s="39">
        <v>45971</v>
      </c>
      <c r="M176" s="70" t="s">
        <v>771</v>
      </c>
      <c r="N176" s="41"/>
      <c r="O176" s="41"/>
    </row>
    <row r="177" spans="1:15" ht="12.75">
      <c r="A177" s="22">
        <f t="shared" si="12"/>
        <v>176</v>
      </c>
      <c r="B177" s="43" t="b">
        <f t="shared" si="13"/>
        <v>1</v>
      </c>
      <c r="C177" s="38" t="s">
        <v>1319</v>
      </c>
      <c r="D177" s="38" t="s">
        <v>1319</v>
      </c>
      <c r="E177" s="46" t="s">
        <v>14</v>
      </c>
      <c r="F177" s="38" t="s">
        <v>1320</v>
      </c>
      <c r="G177" s="89">
        <v>45696</v>
      </c>
      <c r="H177" s="77" t="s">
        <v>1059</v>
      </c>
      <c r="I177" s="40" t="b">
        <f t="shared" si="15"/>
        <v>1</v>
      </c>
      <c r="J177" s="47">
        <v>45700</v>
      </c>
      <c r="K177" s="39">
        <v>45700</v>
      </c>
      <c r="L177" s="39">
        <v>45849</v>
      </c>
      <c r="M177" s="70" t="s">
        <v>430</v>
      </c>
      <c r="N177" s="41"/>
      <c r="O177" s="41"/>
    </row>
    <row r="178" spans="1:15" ht="12.75">
      <c r="A178" s="22">
        <f t="shared" si="12"/>
        <v>177</v>
      </c>
      <c r="B178" s="43" t="b">
        <f t="shared" si="13"/>
        <v>1</v>
      </c>
      <c r="C178" s="38" t="s">
        <v>1321</v>
      </c>
      <c r="D178" s="38" t="s">
        <v>1321</v>
      </c>
      <c r="E178" s="46" t="s">
        <v>14</v>
      </c>
      <c r="F178" s="38" t="s">
        <v>1322</v>
      </c>
      <c r="G178" s="89">
        <v>45696</v>
      </c>
      <c r="H178" s="77" t="s">
        <v>1323</v>
      </c>
      <c r="I178" s="40" t="b">
        <f t="shared" si="15"/>
        <v>1</v>
      </c>
      <c r="J178" s="47">
        <v>45705</v>
      </c>
      <c r="K178" s="39">
        <v>45705</v>
      </c>
      <c r="L178" s="39">
        <v>45854</v>
      </c>
      <c r="M178" s="70" t="s">
        <v>430</v>
      </c>
      <c r="N178" s="41"/>
      <c r="O178" s="41"/>
    </row>
    <row r="179" spans="1:15" ht="12.75">
      <c r="A179" s="22">
        <f t="shared" si="12"/>
        <v>178</v>
      </c>
      <c r="B179" s="43" t="b">
        <f t="shared" si="13"/>
        <v>1</v>
      </c>
      <c r="C179" s="38" t="s">
        <v>1324</v>
      </c>
      <c r="D179" s="38" t="s">
        <v>1324</v>
      </c>
      <c r="E179" s="46" t="s">
        <v>14</v>
      </c>
      <c r="F179" s="38" t="s">
        <v>1325</v>
      </c>
      <c r="G179" s="89">
        <v>45696</v>
      </c>
      <c r="H179" s="77" t="s">
        <v>725</v>
      </c>
      <c r="I179" s="40" t="b">
        <f t="shared" si="15"/>
        <v>1</v>
      </c>
      <c r="J179" s="47">
        <v>45701</v>
      </c>
      <c r="K179" s="39">
        <v>45701</v>
      </c>
      <c r="L179" s="39">
        <v>45912</v>
      </c>
      <c r="M179" s="70" t="s">
        <v>430</v>
      </c>
      <c r="N179" s="41"/>
      <c r="O179" s="41"/>
    </row>
    <row r="180" spans="1:15" ht="12.75">
      <c r="A180" s="22">
        <f t="shared" si="12"/>
        <v>179</v>
      </c>
      <c r="B180" s="43" t="b">
        <f t="shared" si="13"/>
        <v>1</v>
      </c>
      <c r="C180" s="38" t="s">
        <v>1326</v>
      </c>
      <c r="D180" s="38" t="s">
        <v>1326</v>
      </c>
      <c r="E180" s="46" t="s">
        <v>14</v>
      </c>
      <c r="F180" s="38" t="s">
        <v>1327</v>
      </c>
      <c r="G180" s="89">
        <v>45696</v>
      </c>
      <c r="H180" s="77" t="s">
        <v>725</v>
      </c>
      <c r="I180" s="40" t="b">
        <f t="shared" si="15"/>
        <v>1</v>
      </c>
      <c r="J180" s="47">
        <v>45700</v>
      </c>
      <c r="K180" s="39">
        <v>45700</v>
      </c>
      <c r="L180" s="39">
        <v>45911</v>
      </c>
      <c r="M180" s="70" t="s">
        <v>430</v>
      </c>
      <c r="N180" s="41"/>
      <c r="O180" s="41"/>
    </row>
    <row r="181" spans="1:15" ht="12.75">
      <c r="A181" s="22">
        <f t="shared" si="12"/>
        <v>180</v>
      </c>
      <c r="B181" s="43" t="b">
        <f t="shared" si="13"/>
        <v>1</v>
      </c>
      <c r="C181" s="38" t="s">
        <v>1328</v>
      </c>
      <c r="D181" s="38" t="s">
        <v>1328</v>
      </c>
      <c r="E181" s="46" t="s">
        <v>14</v>
      </c>
      <c r="F181" s="38" t="s">
        <v>1329</v>
      </c>
      <c r="G181" s="89">
        <v>45696</v>
      </c>
      <c r="H181" s="77" t="s">
        <v>725</v>
      </c>
      <c r="I181" s="40" t="b">
        <f t="shared" si="15"/>
        <v>1</v>
      </c>
      <c r="J181" s="47">
        <v>45699</v>
      </c>
      <c r="K181" s="39">
        <v>45699</v>
      </c>
      <c r="L181" s="39">
        <v>45939</v>
      </c>
      <c r="M181" s="70" t="s">
        <v>430</v>
      </c>
      <c r="N181" s="41"/>
      <c r="O181" s="41"/>
    </row>
    <row r="182" spans="1:15" ht="12.75">
      <c r="A182" s="22">
        <f t="shared" si="12"/>
        <v>181</v>
      </c>
      <c r="B182" s="43" t="b">
        <f t="shared" si="13"/>
        <v>1</v>
      </c>
      <c r="C182" s="38" t="s">
        <v>1330</v>
      </c>
      <c r="D182" s="38" t="s">
        <v>1330</v>
      </c>
      <c r="E182" s="46" t="s">
        <v>14</v>
      </c>
      <c r="F182" s="38" t="s">
        <v>1331</v>
      </c>
      <c r="G182" s="89">
        <v>45696</v>
      </c>
      <c r="H182" s="77" t="s">
        <v>1332</v>
      </c>
      <c r="I182" s="40" t="b">
        <f t="shared" si="15"/>
        <v>1</v>
      </c>
      <c r="J182" s="47">
        <v>45699</v>
      </c>
      <c r="K182" s="39">
        <v>45699</v>
      </c>
      <c r="L182" s="39">
        <v>45787</v>
      </c>
      <c r="M182" s="70" t="s">
        <v>594</v>
      </c>
      <c r="N182" s="41"/>
      <c r="O182" s="41"/>
    </row>
    <row r="183" spans="1:15" ht="12.75">
      <c r="A183" s="22">
        <f t="shared" si="12"/>
        <v>182</v>
      </c>
      <c r="B183" s="43" t="b">
        <f t="shared" si="13"/>
        <v>1</v>
      </c>
      <c r="C183" s="38" t="s">
        <v>1333</v>
      </c>
      <c r="D183" s="38" t="s">
        <v>1333</v>
      </c>
      <c r="E183" s="46" t="s">
        <v>14</v>
      </c>
      <c r="F183" s="38" t="s">
        <v>1334</v>
      </c>
      <c r="G183" s="89">
        <v>45696</v>
      </c>
      <c r="H183" s="77" t="s">
        <v>1059</v>
      </c>
      <c r="I183" s="40" t="b">
        <f t="shared" si="15"/>
        <v>1</v>
      </c>
      <c r="J183" s="47">
        <v>45700</v>
      </c>
      <c r="K183" s="39">
        <v>45700</v>
      </c>
      <c r="L183" s="39">
        <v>45849</v>
      </c>
      <c r="M183" s="70" t="s">
        <v>430</v>
      </c>
      <c r="N183" s="41"/>
      <c r="O183" s="41"/>
    </row>
    <row r="184" spans="1:15" ht="12.75">
      <c r="A184" s="22">
        <f t="shared" si="12"/>
        <v>183</v>
      </c>
      <c r="B184" s="43" t="b">
        <f t="shared" si="13"/>
        <v>1</v>
      </c>
      <c r="C184" s="38" t="s">
        <v>1335</v>
      </c>
      <c r="D184" s="38" t="s">
        <v>1335</v>
      </c>
      <c r="E184" s="46" t="s">
        <v>14</v>
      </c>
      <c r="F184" s="38" t="s">
        <v>1336</v>
      </c>
      <c r="G184" s="89">
        <v>45698</v>
      </c>
      <c r="H184" s="77" t="s">
        <v>1257</v>
      </c>
      <c r="I184" s="40" t="b">
        <f t="shared" si="15"/>
        <v>1</v>
      </c>
      <c r="J184" s="47">
        <v>45701</v>
      </c>
      <c r="K184" s="39">
        <v>45701</v>
      </c>
      <c r="L184" s="39">
        <v>45912</v>
      </c>
      <c r="M184" s="70" t="s">
        <v>430</v>
      </c>
      <c r="N184" s="41"/>
      <c r="O184" s="41"/>
    </row>
    <row r="185" spans="1:15" ht="12.75">
      <c r="A185" s="22">
        <f t="shared" si="12"/>
        <v>184</v>
      </c>
      <c r="B185" s="43" t="b">
        <f t="shared" si="13"/>
        <v>1</v>
      </c>
      <c r="C185" s="38" t="s">
        <v>1337</v>
      </c>
      <c r="D185" s="38" t="s">
        <v>1337</v>
      </c>
      <c r="E185" s="46" t="s">
        <v>14</v>
      </c>
      <c r="F185" s="38" t="s">
        <v>1338</v>
      </c>
      <c r="G185" s="89">
        <v>45698</v>
      </c>
      <c r="H185" s="77" t="s">
        <v>907</v>
      </c>
      <c r="I185" s="40" t="b">
        <f t="shared" si="15"/>
        <v>1</v>
      </c>
      <c r="J185" s="47">
        <v>45699</v>
      </c>
      <c r="K185" s="39">
        <v>45699</v>
      </c>
      <c r="L185" s="39">
        <v>46001</v>
      </c>
      <c r="M185" s="70" t="s">
        <v>93</v>
      </c>
      <c r="N185" s="41"/>
      <c r="O185" s="41"/>
    </row>
    <row r="186" spans="1:15" ht="12.75">
      <c r="A186" s="22">
        <f t="shared" si="12"/>
        <v>185</v>
      </c>
      <c r="B186" s="43" t="b">
        <f t="shared" si="13"/>
        <v>1</v>
      </c>
      <c r="C186" s="38" t="s">
        <v>1339</v>
      </c>
      <c r="D186" s="38" t="s">
        <v>1339</v>
      </c>
      <c r="E186" s="46" t="s">
        <v>14</v>
      </c>
      <c r="F186" s="38" t="s">
        <v>1340</v>
      </c>
      <c r="G186" s="89">
        <v>45698</v>
      </c>
      <c r="H186" s="77" t="s">
        <v>872</v>
      </c>
      <c r="I186" s="40" t="b">
        <f t="shared" si="15"/>
        <v>1</v>
      </c>
      <c r="J186" s="47">
        <v>45705</v>
      </c>
      <c r="K186" s="39">
        <v>45705</v>
      </c>
      <c r="L186" s="39">
        <v>45946</v>
      </c>
      <c r="M186" s="70" t="s">
        <v>771</v>
      </c>
      <c r="N186" s="41"/>
      <c r="O186" s="41"/>
    </row>
    <row r="187" spans="1:15" ht="12.75">
      <c r="A187" s="22">
        <f t="shared" si="12"/>
        <v>186</v>
      </c>
      <c r="B187" s="43" t="b">
        <f t="shared" si="13"/>
        <v>1</v>
      </c>
      <c r="C187" s="38" t="s">
        <v>1341</v>
      </c>
      <c r="D187" s="38" t="s">
        <v>1341</v>
      </c>
      <c r="E187" s="46" t="s">
        <v>14</v>
      </c>
      <c r="F187" s="38" t="s">
        <v>1342</v>
      </c>
      <c r="G187" s="89">
        <v>45698</v>
      </c>
      <c r="H187" s="77" t="s">
        <v>1147</v>
      </c>
      <c r="I187" s="40" t="b">
        <f>+K187=J187</f>
        <v>1</v>
      </c>
      <c r="J187" s="47">
        <v>45701</v>
      </c>
      <c r="K187" s="39">
        <v>45701</v>
      </c>
      <c r="L187" s="39">
        <v>45850</v>
      </c>
      <c r="M187" s="70" t="s">
        <v>430</v>
      </c>
      <c r="N187" s="41"/>
      <c r="O187" s="41"/>
    </row>
    <row r="188" spans="1:15" ht="12.75">
      <c r="A188" s="22">
        <f t="shared" si="12"/>
        <v>187</v>
      </c>
      <c r="B188" s="43" t="b">
        <f t="shared" si="13"/>
        <v>1</v>
      </c>
      <c r="C188" s="38" t="s">
        <v>1343</v>
      </c>
      <c r="D188" s="38" t="s">
        <v>1343</v>
      </c>
      <c r="E188" s="46" t="s">
        <v>14</v>
      </c>
      <c r="F188" s="38" t="s">
        <v>1344</v>
      </c>
      <c r="G188" s="89">
        <v>45698</v>
      </c>
      <c r="H188" s="77" t="s">
        <v>725</v>
      </c>
      <c r="I188" s="40" t="b">
        <f t="shared" si="15"/>
        <v>1</v>
      </c>
      <c r="J188" s="47">
        <v>45701</v>
      </c>
      <c r="K188" s="39">
        <v>45701</v>
      </c>
      <c r="L188" s="39">
        <v>45912</v>
      </c>
      <c r="M188" s="70" t="s">
        <v>430</v>
      </c>
      <c r="N188" s="41"/>
      <c r="O188" s="41"/>
    </row>
    <row r="189" spans="1:15" ht="12.75">
      <c r="A189" s="22">
        <f t="shared" si="12"/>
        <v>188</v>
      </c>
      <c r="B189" s="43" t="b">
        <f t="shared" si="13"/>
        <v>1</v>
      </c>
      <c r="C189" s="38" t="s">
        <v>1345</v>
      </c>
      <c r="D189" s="38" t="s">
        <v>1345</v>
      </c>
      <c r="E189" s="46" t="s">
        <v>14</v>
      </c>
      <c r="F189" s="38" t="s">
        <v>1346</v>
      </c>
      <c r="G189" s="89">
        <v>45698</v>
      </c>
      <c r="H189" s="77" t="s">
        <v>725</v>
      </c>
      <c r="I189" s="40" t="b">
        <f t="shared" si="15"/>
        <v>1</v>
      </c>
      <c r="J189" s="47">
        <v>45706</v>
      </c>
      <c r="K189" s="39">
        <v>45706</v>
      </c>
      <c r="L189" s="39">
        <v>45917</v>
      </c>
      <c r="M189" s="70" t="s">
        <v>430</v>
      </c>
      <c r="N189" s="41"/>
      <c r="O189" s="41"/>
    </row>
    <row r="190" spans="1:15" ht="12.75">
      <c r="A190" s="22">
        <f t="shared" si="12"/>
        <v>189</v>
      </c>
      <c r="B190" s="43" t="b">
        <f t="shared" si="13"/>
        <v>1</v>
      </c>
      <c r="C190" s="38" t="s">
        <v>1347</v>
      </c>
      <c r="D190" s="38" t="s">
        <v>1347</v>
      </c>
      <c r="E190" s="46" t="s">
        <v>14</v>
      </c>
      <c r="F190" s="38" t="s">
        <v>1348</v>
      </c>
      <c r="G190" s="89">
        <v>45698</v>
      </c>
      <c r="H190" s="77" t="s">
        <v>1181</v>
      </c>
      <c r="I190" s="40" t="b">
        <f t="shared" si="15"/>
        <v>1</v>
      </c>
      <c r="J190" s="47">
        <v>45700</v>
      </c>
      <c r="K190" s="39">
        <v>45700</v>
      </c>
      <c r="L190" s="39">
        <v>45940</v>
      </c>
      <c r="M190" s="70" t="s">
        <v>560</v>
      </c>
      <c r="N190" s="41"/>
      <c r="O190" s="41"/>
    </row>
    <row r="191" spans="1:15" ht="12.75">
      <c r="A191" s="22">
        <f t="shared" si="12"/>
        <v>190</v>
      </c>
      <c r="B191" s="43" t="b">
        <f t="shared" si="13"/>
        <v>1</v>
      </c>
      <c r="C191" s="38" t="s">
        <v>1349</v>
      </c>
      <c r="D191" s="38" t="s">
        <v>1349</v>
      </c>
      <c r="E191" s="46" t="s">
        <v>14</v>
      </c>
      <c r="F191" s="38" t="s">
        <v>1350</v>
      </c>
      <c r="G191" s="89">
        <v>45698</v>
      </c>
      <c r="H191" s="77" t="s">
        <v>1351</v>
      </c>
      <c r="I191" s="40" t="b">
        <f t="shared" si="15"/>
        <v>1</v>
      </c>
      <c r="J191" s="47">
        <v>45700</v>
      </c>
      <c r="K191" s="39">
        <v>45700</v>
      </c>
      <c r="L191" s="39">
        <v>45909</v>
      </c>
      <c r="M191" s="70" t="s">
        <v>560</v>
      </c>
      <c r="N191" s="41"/>
      <c r="O191" s="41"/>
    </row>
    <row r="192" spans="1:15" ht="12.75">
      <c r="A192" s="22">
        <f t="shared" si="12"/>
        <v>191</v>
      </c>
      <c r="B192" s="43" t="b">
        <f t="shared" si="13"/>
        <v>1</v>
      </c>
      <c r="C192" s="38" t="s">
        <v>1352</v>
      </c>
      <c r="D192" s="38" t="s">
        <v>1352</v>
      </c>
      <c r="E192" s="46" t="s">
        <v>14</v>
      </c>
      <c r="F192" s="38" t="s">
        <v>1353</v>
      </c>
      <c r="G192" s="89">
        <v>45698</v>
      </c>
      <c r="H192" s="78" t="s">
        <v>1354</v>
      </c>
      <c r="I192" s="40" t="b">
        <f t="shared" si="15"/>
        <v>1</v>
      </c>
      <c r="J192" s="47">
        <v>45705</v>
      </c>
      <c r="K192" s="39">
        <v>45705</v>
      </c>
      <c r="L192" s="39">
        <v>45897</v>
      </c>
      <c r="M192" s="70" t="s">
        <v>177</v>
      </c>
      <c r="N192" s="41"/>
      <c r="O192" s="41"/>
    </row>
    <row r="193" spans="1:15" ht="12.75">
      <c r="A193" s="22">
        <f t="shared" si="12"/>
        <v>192</v>
      </c>
      <c r="B193" s="43" t="b">
        <f t="shared" si="13"/>
        <v>1</v>
      </c>
      <c r="C193" s="38" t="s">
        <v>1355</v>
      </c>
      <c r="D193" s="38" t="s">
        <v>1355</v>
      </c>
      <c r="E193" s="46" t="s">
        <v>14</v>
      </c>
      <c r="F193" s="38" t="s">
        <v>1356</v>
      </c>
      <c r="G193" s="89">
        <v>45698</v>
      </c>
      <c r="H193" s="77" t="s">
        <v>1059</v>
      </c>
      <c r="I193" s="40" t="b">
        <f t="shared" si="15"/>
        <v>1</v>
      </c>
      <c r="J193" s="47">
        <v>45705</v>
      </c>
      <c r="K193" s="39">
        <v>45705</v>
      </c>
      <c r="L193" s="39">
        <v>45763</v>
      </c>
      <c r="M193" s="70" t="s">
        <v>430</v>
      </c>
      <c r="N193" s="41"/>
      <c r="O193" s="41"/>
    </row>
    <row r="194" spans="1:15" ht="12.75">
      <c r="A194" s="22">
        <f t="shared" si="12"/>
        <v>193</v>
      </c>
      <c r="B194" s="43" t="b">
        <f t="shared" si="13"/>
        <v>1</v>
      </c>
      <c r="C194" s="38" t="s">
        <v>1357</v>
      </c>
      <c r="D194" s="38" t="s">
        <v>1357</v>
      </c>
      <c r="E194" s="46" t="s">
        <v>14</v>
      </c>
      <c r="F194" s="38" t="s">
        <v>1358</v>
      </c>
      <c r="G194" s="89">
        <v>45698</v>
      </c>
      <c r="H194" s="77" t="s">
        <v>1323</v>
      </c>
      <c r="I194" s="40" t="b">
        <f t="shared" si="15"/>
        <v>1</v>
      </c>
      <c r="J194" s="42">
        <v>45709</v>
      </c>
      <c r="K194" s="39">
        <v>45709</v>
      </c>
      <c r="L194" s="39">
        <v>45847</v>
      </c>
      <c r="M194" s="70" t="s">
        <v>430</v>
      </c>
      <c r="N194" s="41"/>
      <c r="O194" s="41"/>
    </row>
    <row r="195" spans="1:15" ht="12.75">
      <c r="A195" s="22">
        <f t="shared" si="12"/>
        <v>194</v>
      </c>
      <c r="B195" s="43" t="b">
        <f t="shared" si="13"/>
        <v>1</v>
      </c>
      <c r="C195" s="38" t="s">
        <v>1359</v>
      </c>
      <c r="D195" s="38" t="s">
        <v>1359</v>
      </c>
      <c r="E195" s="46" t="s">
        <v>14</v>
      </c>
      <c r="F195" s="38" t="s">
        <v>1360</v>
      </c>
      <c r="G195" s="89">
        <v>45698</v>
      </c>
      <c r="H195" s="77" t="s">
        <v>1361</v>
      </c>
      <c r="I195" s="40" t="b">
        <f t="shared" si="15"/>
        <v>1</v>
      </c>
      <c r="J195" s="47">
        <v>45700</v>
      </c>
      <c r="K195" s="39">
        <v>45700</v>
      </c>
      <c r="L195" s="39">
        <v>45872</v>
      </c>
      <c r="M195" s="70" t="s">
        <v>560</v>
      </c>
      <c r="N195" s="41"/>
      <c r="O195" s="41"/>
    </row>
    <row r="196" spans="1:15" ht="12.75">
      <c r="A196" s="22">
        <f t="shared" ref="A196:A259" si="16">1+A195</f>
        <v>195</v>
      </c>
      <c r="B196" s="43" t="b">
        <f t="shared" si="13"/>
        <v>1</v>
      </c>
      <c r="C196" s="38" t="s">
        <v>1362</v>
      </c>
      <c r="D196" s="38" t="s">
        <v>1362</v>
      </c>
      <c r="E196" s="46" t="s">
        <v>14</v>
      </c>
      <c r="F196" s="38" t="s">
        <v>1363</v>
      </c>
      <c r="G196" s="89">
        <v>45698</v>
      </c>
      <c r="H196" s="77" t="s">
        <v>1364</v>
      </c>
      <c r="I196" s="40" t="b">
        <f t="shared" si="15"/>
        <v>1</v>
      </c>
      <c r="J196" s="47">
        <v>45700</v>
      </c>
      <c r="K196" s="39">
        <v>45700</v>
      </c>
      <c r="L196" s="39">
        <v>45896</v>
      </c>
      <c r="M196" s="70" t="s">
        <v>560</v>
      </c>
      <c r="N196" s="41"/>
      <c r="O196" s="41"/>
    </row>
    <row r="197" spans="1:15" ht="12.75">
      <c r="A197" s="22">
        <f t="shared" si="16"/>
        <v>196</v>
      </c>
      <c r="B197" s="43" t="b">
        <f t="shared" si="13"/>
        <v>1</v>
      </c>
      <c r="C197" s="38" t="s">
        <v>1365</v>
      </c>
      <c r="D197" s="38" t="s">
        <v>1365</v>
      </c>
      <c r="E197" s="46" t="s">
        <v>14</v>
      </c>
      <c r="F197" s="38" t="s">
        <v>1366</v>
      </c>
      <c r="G197" s="89">
        <v>45698</v>
      </c>
      <c r="H197" s="77" t="s">
        <v>1367</v>
      </c>
      <c r="I197" s="40" t="b">
        <f t="shared" si="15"/>
        <v>1</v>
      </c>
      <c r="J197" s="47">
        <v>45699</v>
      </c>
      <c r="K197" s="39">
        <v>45699</v>
      </c>
      <c r="L197" s="39">
        <v>45941</v>
      </c>
      <c r="M197" s="70" t="s">
        <v>93</v>
      </c>
      <c r="N197" s="41"/>
      <c r="O197" s="41"/>
    </row>
    <row r="198" spans="1:15" ht="12.75">
      <c r="A198" s="22">
        <f t="shared" si="16"/>
        <v>197</v>
      </c>
      <c r="B198" s="43" t="b">
        <f t="shared" si="13"/>
        <v>1</v>
      </c>
      <c r="C198" s="38" t="s">
        <v>1368</v>
      </c>
      <c r="D198" s="38" t="s">
        <v>1368</v>
      </c>
      <c r="E198" s="46" t="s">
        <v>14</v>
      </c>
      <c r="F198" s="38" t="s">
        <v>1369</v>
      </c>
      <c r="G198" s="89">
        <v>45698</v>
      </c>
      <c r="H198" s="77" t="s">
        <v>1370</v>
      </c>
      <c r="I198" s="40" t="b">
        <f t="shared" si="15"/>
        <v>1</v>
      </c>
      <c r="J198" s="47">
        <v>45700</v>
      </c>
      <c r="K198" s="39">
        <v>45700</v>
      </c>
      <c r="L198" s="39">
        <v>45849</v>
      </c>
      <c r="M198" s="70" t="s">
        <v>594</v>
      </c>
      <c r="N198" s="41"/>
      <c r="O198" s="41"/>
    </row>
    <row r="199" spans="1:15" ht="12.75">
      <c r="A199" s="22">
        <f t="shared" si="16"/>
        <v>198</v>
      </c>
      <c r="B199" s="43" t="b">
        <f t="shared" si="13"/>
        <v>1</v>
      </c>
      <c r="C199" s="38" t="s">
        <v>1371</v>
      </c>
      <c r="D199" s="38" t="s">
        <v>1371</v>
      </c>
      <c r="E199" s="46" t="s">
        <v>14</v>
      </c>
      <c r="F199" s="38" t="s">
        <v>1372</v>
      </c>
      <c r="G199" s="89">
        <v>45698</v>
      </c>
      <c r="H199" s="77" t="s">
        <v>1373</v>
      </c>
      <c r="I199" s="40" t="b">
        <f t="shared" si="15"/>
        <v>1</v>
      </c>
      <c r="J199" s="47">
        <v>45700</v>
      </c>
      <c r="K199" s="39">
        <v>45700</v>
      </c>
      <c r="L199" s="39">
        <v>45849</v>
      </c>
      <c r="M199" s="70" t="s">
        <v>560</v>
      </c>
      <c r="N199" s="41"/>
      <c r="O199" s="41"/>
    </row>
    <row r="200" spans="1:15" ht="12.75">
      <c r="A200" s="22">
        <f t="shared" si="16"/>
        <v>199</v>
      </c>
      <c r="B200" s="43" t="b">
        <f t="shared" ref="B200:B262" si="17">+C200=D200</f>
        <v>1</v>
      </c>
      <c r="C200" s="38" t="s">
        <v>1374</v>
      </c>
      <c r="D200" s="38" t="s">
        <v>1374</v>
      </c>
      <c r="E200" s="46" t="s">
        <v>14</v>
      </c>
      <c r="F200" s="38" t="s">
        <v>1375</v>
      </c>
      <c r="G200" s="89">
        <v>45698</v>
      </c>
      <c r="H200" s="77" t="s">
        <v>725</v>
      </c>
      <c r="I200" s="40" t="b">
        <f t="shared" si="15"/>
        <v>1</v>
      </c>
      <c r="J200" s="42">
        <v>45712</v>
      </c>
      <c r="K200" s="39">
        <v>45712</v>
      </c>
      <c r="L200" s="39" t="s">
        <v>1376</v>
      </c>
      <c r="M200" s="70" t="s">
        <v>430</v>
      </c>
      <c r="N200" s="41"/>
      <c r="O200" s="41"/>
    </row>
    <row r="201" spans="1:15" ht="12.75">
      <c r="A201" s="22">
        <f t="shared" si="16"/>
        <v>200</v>
      </c>
      <c r="B201" s="43" t="b">
        <f t="shared" si="17"/>
        <v>1</v>
      </c>
      <c r="C201" s="38" t="s">
        <v>1377</v>
      </c>
      <c r="D201" s="38" t="s">
        <v>1377</v>
      </c>
      <c r="E201" s="46" t="s">
        <v>14</v>
      </c>
      <c r="F201" s="38" t="s">
        <v>1378</v>
      </c>
      <c r="G201" s="89">
        <v>45698</v>
      </c>
      <c r="H201" s="77" t="s">
        <v>725</v>
      </c>
      <c r="I201" s="40" t="b">
        <f t="shared" si="15"/>
        <v>1</v>
      </c>
      <c r="J201" s="47">
        <v>45706</v>
      </c>
      <c r="K201" s="39">
        <v>45706</v>
      </c>
      <c r="L201" s="39">
        <v>45917</v>
      </c>
      <c r="M201" s="70" t="s">
        <v>430</v>
      </c>
      <c r="N201" s="41"/>
      <c r="O201" s="41"/>
    </row>
    <row r="202" spans="1:15" ht="14.25" customHeight="1">
      <c r="A202" s="22">
        <f t="shared" si="16"/>
        <v>201</v>
      </c>
      <c r="B202" s="43" t="b">
        <f t="shared" si="17"/>
        <v>1</v>
      </c>
      <c r="C202" s="38" t="s">
        <v>1379</v>
      </c>
      <c r="D202" s="38" t="s">
        <v>1379</v>
      </c>
      <c r="E202" s="46" t="s">
        <v>14</v>
      </c>
      <c r="F202" s="38" t="s">
        <v>1380</v>
      </c>
      <c r="G202" s="89">
        <v>45698</v>
      </c>
      <c r="H202" s="77" t="s">
        <v>872</v>
      </c>
      <c r="I202" s="40" t="b">
        <f t="shared" si="15"/>
        <v>1</v>
      </c>
      <c r="J202" s="47">
        <v>45699</v>
      </c>
      <c r="K202" s="39">
        <v>45699</v>
      </c>
      <c r="L202" s="39">
        <v>45940</v>
      </c>
      <c r="M202" s="70" t="s">
        <v>785</v>
      </c>
      <c r="N202" s="41"/>
      <c r="O202" s="41"/>
    </row>
    <row r="203" spans="1:15" ht="14.25" customHeight="1">
      <c r="A203" s="22">
        <f t="shared" si="16"/>
        <v>202</v>
      </c>
      <c r="B203" s="43" t="b">
        <f t="shared" si="17"/>
        <v>1</v>
      </c>
      <c r="C203" s="38" t="s">
        <v>1381</v>
      </c>
      <c r="D203" s="38" t="s">
        <v>1381</v>
      </c>
      <c r="E203" s="46" t="s">
        <v>14</v>
      </c>
      <c r="F203" s="38" t="s">
        <v>1382</v>
      </c>
      <c r="G203" s="89">
        <v>45698</v>
      </c>
      <c r="H203" s="77" t="s">
        <v>1383</v>
      </c>
      <c r="I203" s="40" t="b">
        <f t="shared" si="15"/>
        <v>1</v>
      </c>
      <c r="J203" s="47">
        <v>45700</v>
      </c>
      <c r="K203" s="39">
        <v>45700</v>
      </c>
      <c r="L203" s="39">
        <v>45910</v>
      </c>
      <c r="M203" s="70" t="s">
        <v>174</v>
      </c>
      <c r="N203" s="41"/>
      <c r="O203" s="41"/>
    </row>
    <row r="204" spans="1:15" ht="14.25" customHeight="1">
      <c r="A204" s="22">
        <f t="shared" si="16"/>
        <v>203</v>
      </c>
      <c r="B204" s="43" t="b">
        <f t="shared" si="17"/>
        <v>1</v>
      </c>
      <c r="C204" s="38" t="s">
        <v>1384</v>
      </c>
      <c r="D204" s="38" t="s">
        <v>1384</v>
      </c>
      <c r="E204" s="46" t="s">
        <v>14</v>
      </c>
      <c r="F204" s="38" t="s">
        <v>1385</v>
      </c>
      <c r="G204" s="89">
        <v>45698</v>
      </c>
      <c r="H204" s="77" t="s">
        <v>725</v>
      </c>
      <c r="I204" s="40" t="b">
        <f t="shared" ref="I204:I235" si="18">+K204=J204</f>
        <v>1</v>
      </c>
      <c r="J204" s="47">
        <v>45708</v>
      </c>
      <c r="K204" s="39">
        <v>45708</v>
      </c>
      <c r="L204" s="39">
        <v>45919</v>
      </c>
      <c r="M204" s="70" t="s">
        <v>430</v>
      </c>
      <c r="N204" s="41"/>
      <c r="O204" s="41"/>
    </row>
    <row r="205" spans="1:15" ht="14.25" customHeight="1">
      <c r="A205" s="22">
        <f t="shared" si="16"/>
        <v>204</v>
      </c>
      <c r="B205" s="43" t="b">
        <f t="shared" si="17"/>
        <v>1</v>
      </c>
      <c r="C205" s="38" t="s">
        <v>1386</v>
      </c>
      <c r="D205" s="38" t="s">
        <v>1386</v>
      </c>
      <c r="E205" s="46" t="s">
        <v>14</v>
      </c>
      <c r="F205" s="38" t="s">
        <v>1387</v>
      </c>
      <c r="G205" s="89">
        <v>45699</v>
      </c>
      <c r="H205" s="77" t="s">
        <v>1388</v>
      </c>
      <c r="I205" s="40" t="b">
        <f t="shared" si="18"/>
        <v>1</v>
      </c>
      <c r="J205" s="47">
        <v>45700</v>
      </c>
      <c r="K205" s="39">
        <v>45700</v>
      </c>
      <c r="L205" s="39">
        <v>45993</v>
      </c>
      <c r="M205" s="70" t="s">
        <v>1389</v>
      </c>
      <c r="N205" s="41" t="s">
        <v>1390</v>
      </c>
      <c r="O205" s="41"/>
    </row>
    <row r="206" spans="1:15" ht="12.75">
      <c r="A206" s="22">
        <f t="shared" si="16"/>
        <v>205</v>
      </c>
      <c r="B206" s="43" t="b">
        <f t="shared" si="17"/>
        <v>1</v>
      </c>
      <c r="C206" s="38" t="s">
        <v>1391</v>
      </c>
      <c r="D206" s="38" t="s">
        <v>1391</v>
      </c>
      <c r="E206" s="46" t="s">
        <v>14</v>
      </c>
      <c r="F206" s="38" t="s">
        <v>1392</v>
      </c>
      <c r="G206" s="89">
        <v>45699</v>
      </c>
      <c r="H206" s="77" t="s">
        <v>559</v>
      </c>
      <c r="I206" s="40" t="b">
        <f t="shared" si="18"/>
        <v>1</v>
      </c>
      <c r="J206" s="47">
        <v>45700</v>
      </c>
      <c r="K206" s="39">
        <v>45700</v>
      </c>
      <c r="L206" s="39">
        <v>45941</v>
      </c>
      <c r="M206" s="70" t="s">
        <v>560</v>
      </c>
      <c r="N206" s="41"/>
      <c r="O206" s="41"/>
    </row>
    <row r="207" spans="1:15" ht="14.25" customHeight="1">
      <c r="A207" s="22">
        <f t="shared" si="16"/>
        <v>206</v>
      </c>
      <c r="B207" s="43" t="b">
        <f t="shared" si="17"/>
        <v>1</v>
      </c>
      <c r="C207" s="38" t="s">
        <v>1393</v>
      </c>
      <c r="D207" s="38" t="s">
        <v>1393</v>
      </c>
      <c r="E207" s="46" t="s">
        <v>14</v>
      </c>
      <c r="F207" s="38" t="s">
        <v>1394</v>
      </c>
      <c r="G207" s="89">
        <v>45699</v>
      </c>
      <c r="H207" s="77" t="s">
        <v>1181</v>
      </c>
      <c r="I207" s="40" t="b">
        <f t="shared" si="18"/>
        <v>1</v>
      </c>
      <c r="J207" s="47">
        <v>45700</v>
      </c>
      <c r="K207" s="39">
        <v>45700</v>
      </c>
      <c r="L207" s="39">
        <v>45941</v>
      </c>
      <c r="M207" s="70" t="s">
        <v>1182</v>
      </c>
      <c r="N207" s="41"/>
      <c r="O207" s="41"/>
    </row>
    <row r="208" spans="1:15" ht="14.25" customHeight="1">
      <c r="A208" s="22">
        <f t="shared" si="16"/>
        <v>207</v>
      </c>
      <c r="B208" s="43" t="b">
        <f t="shared" si="17"/>
        <v>1</v>
      </c>
      <c r="C208" s="38" t="s">
        <v>1395</v>
      </c>
      <c r="D208" s="38" t="s">
        <v>1395</v>
      </c>
      <c r="E208" s="46" t="s">
        <v>14</v>
      </c>
      <c r="F208" s="38" t="s">
        <v>1396</v>
      </c>
      <c r="G208" s="89">
        <v>45698</v>
      </c>
      <c r="H208" s="77" t="s">
        <v>1397</v>
      </c>
      <c r="I208" s="40" t="b">
        <f t="shared" si="18"/>
        <v>1</v>
      </c>
      <c r="J208" s="47">
        <v>45700</v>
      </c>
      <c r="K208" s="39">
        <v>45700</v>
      </c>
      <c r="L208" s="39">
        <v>45941</v>
      </c>
      <c r="M208" s="70" t="s">
        <v>785</v>
      </c>
      <c r="N208" s="41"/>
      <c r="O208" s="41"/>
    </row>
    <row r="209" spans="1:15" ht="14.25" customHeight="1">
      <c r="A209" s="22">
        <f t="shared" si="16"/>
        <v>208</v>
      </c>
      <c r="B209" s="43" t="b">
        <f t="shared" si="17"/>
        <v>1</v>
      </c>
      <c r="C209" s="38" t="s">
        <v>1398</v>
      </c>
      <c r="D209" s="38" t="s">
        <v>1398</v>
      </c>
      <c r="E209" s="46" t="s">
        <v>14</v>
      </c>
      <c r="F209" s="38" t="s">
        <v>1399</v>
      </c>
      <c r="G209" s="89">
        <v>45699</v>
      </c>
      <c r="H209" s="77" t="s">
        <v>1400</v>
      </c>
      <c r="I209" s="40" t="b">
        <f t="shared" si="18"/>
        <v>1</v>
      </c>
      <c r="J209" s="47">
        <v>45702</v>
      </c>
      <c r="K209" s="39">
        <v>45702</v>
      </c>
      <c r="L209" s="39">
        <v>45882</v>
      </c>
      <c r="M209" s="70" t="s">
        <v>732</v>
      </c>
      <c r="N209" s="41"/>
      <c r="O209" s="41"/>
    </row>
    <row r="210" spans="1:15" ht="14.25" customHeight="1">
      <c r="A210" s="22">
        <f t="shared" si="16"/>
        <v>209</v>
      </c>
      <c r="B210" s="43" t="b">
        <f t="shared" si="17"/>
        <v>1</v>
      </c>
      <c r="C210" s="38" t="s">
        <v>1401</v>
      </c>
      <c r="D210" s="38" t="s">
        <v>1401</v>
      </c>
      <c r="E210" s="46" t="s">
        <v>14</v>
      </c>
      <c r="F210" s="38" t="s">
        <v>1402</v>
      </c>
      <c r="G210" s="89">
        <v>45699</v>
      </c>
      <c r="H210" s="77" t="s">
        <v>1181</v>
      </c>
      <c r="I210" s="40" t="b">
        <f t="shared" si="18"/>
        <v>1</v>
      </c>
      <c r="J210" s="47">
        <v>45700</v>
      </c>
      <c r="K210" s="39">
        <v>45700</v>
      </c>
      <c r="L210" s="39">
        <v>45941</v>
      </c>
      <c r="M210" s="70" t="s">
        <v>1182</v>
      </c>
      <c r="N210" s="41"/>
      <c r="O210" s="41"/>
    </row>
    <row r="211" spans="1:15" ht="14.25" customHeight="1">
      <c r="A211" s="22">
        <f t="shared" si="16"/>
        <v>210</v>
      </c>
      <c r="B211" s="43" t="b">
        <f t="shared" si="17"/>
        <v>1</v>
      </c>
      <c r="C211" s="38" t="s">
        <v>1403</v>
      </c>
      <c r="D211" s="38" t="s">
        <v>1403</v>
      </c>
      <c r="E211" s="46" t="s">
        <v>14</v>
      </c>
      <c r="F211" s="38" t="s">
        <v>1404</v>
      </c>
      <c r="G211" s="89">
        <v>45699</v>
      </c>
      <c r="H211" s="77" t="s">
        <v>984</v>
      </c>
      <c r="I211" s="40" t="b">
        <f t="shared" si="18"/>
        <v>1</v>
      </c>
      <c r="J211" s="47">
        <v>45700</v>
      </c>
      <c r="K211" s="39">
        <v>45700</v>
      </c>
      <c r="L211" s="39">
        <v>46011</v>
      </c>
      <c r="M211" s="70" t="s">
        <v>126</v>
      </c>
      <c r="N211" s="41"/>
      <c r="O211" s="41"/>
    </row>
    <row r="212" spans="1:15" ht="14.25" customHeight="1">
      <c r="A212" s="22">
        <f t="shared" si="16"/>
        <v>211</v>
      </c>
      <c r="B212" s="43" t="b">
        <f t="shared" si="17"/>
        <v>1</v>
      </c>
      <c r="C212" s="38" t="s">
        <v>1405</v>
      </c>
      <c r="D212" s="38" t="s">
        <v>1405</v>
      </c>
      <c r="E212" s="46" t="s">
        <v>14</v>
      </c>
      <c r="F212" s="38" t="s">
        <v>1406</v>
      </c>
      <c r="G212" s="89">
        <v>45699</v>
      </c>
      <c r="H212" s="77" t="s">
        <v>1407</v>
      </c>
      <c r="I212" s="40" t="b">
        <f t="shared" si="18"/>
        <v>1</v>
      </c>
      <c r="J212" s="47">
        <v>45700</v>
      </c>
      <c r="K212" s="39">
        <v>45700</v>
      </c>
      <c r="L212" s="39">
        <v>45871</v>
      </c>
      <c r="M212" s="70" t="s">
        <v>174</v>
      </c>
      <c r="N212" s="41"/>
      <c r="O212" s="41"/>
    </row>
    <row r="213" spans="1:15" ht="14.25" customHeight="1">
      <c r="A213" s="22">
        <f t="shared" si="16"/>
        <v>212</v>
      </c>
      <c r="B213" s="43" t="b">
        <f t="shared" si="17"/>
        <v>1</v>
      </c>
      <c r="C213" s="38" t="s">
        <v>1408</v>
      </c>
      <c r="D213" s="38" t="s">
        <v>1408</v>
      </c>
      <c r="E213" s="46" t="s">
        <v>14</v>
      </c>
      <c r="F213" s="38" t="s">
        <v>1409</v>
      </c>
      <c r="G213" s="89">
        <v>45699</v>
      </c>
      <c r="H213" s="77" t="s">
        <v>1410</v>
      </c>
      <c r="I213" s="40" t="b">
        <f t="shared" si="18"/>
        <v>1</v>
      </c>
      <c r="J213" s="47">
        <v>45700</v>
      </c>
      <c r="K213" s="39">
        <v>45700</v>
      </c>
      <c r="L213" s="39">
        <v>45941</v>
      </c>
      <c r="M213" s="70" t="s">
        <v>1411</v>
      </c>
      <c r="N213" s="41" t="s">
        <v>300</v>
      </c>
      <c r="O213" s="41" t="s">
        <v>1412</v>
      </c>
    </row>
    <row r="214" spans="1:15" ht="14.25" customHeight="1">
      <c r="A214" s="22">
        <f t="shared" si="16"/>
        <v>213</v>
      </c>
      <c r="B214" s="43" t="b">
        <f t="shared" si="17"/>
        <v>1</v>
      </c>
      <c r="C214" s="38" t="s">
        <v>1413</v>
      </c>
      <c r="D214" s="38" t="s">
        <v>1413</v>
      </c>
      <c r="E214" s="46" t="s">
        <v>14</v>
      </c>
      <c r="F214" s="38" t="s">
        <v>1414</v>
      </c>
      <c r="G214" s="89">
        <v>45699</v>
      </c>
      <c r="H214" s="77" t="s">
        <v>1187</v>
      </c>
      <c r="I214" s="40" t="b">
        <f t="shared" si="18"/>
        <v>1</v>
      </c>
      <c r="J214" s="47">
        <v>45700</v>
      </c>
      <c r="K214" s="39">
        <v>45700</v>
      </c>
      <c r="L214" s="39">
        <v>45969</v>
      </c>
      <c r="M214" s="70" t="s">
        <v>1188</v>
      </c>
      <c r="N214" s="41"/>
      <c r="O214" s="41"/>
    </row>
    <row r="215" spans="1:15" ht="14.25" customHeight="1">
      <c r="A215" s="22">
        <f t="shared" si="16"/>
        <v>214</v>
      </c>
      <c r="B215" s="43" t="b">
        <f t="shared" si="17"/>
        <v>1</v>
      </c>
      <c r="C215" s="38" t="s">
        <v>1415</v>
      </c>
      <c r="D215" s="38" t="s">
        <v>1415</v>
      </c>
      <c r="E215" s="46" t="s">
        <v>14</v>
      </c>
      <c r="F215" s="38" t="s">
        <v>1416</v>
      </c>
      <c r="G215" s="89">
        <v>45699</v>
      </c>
      <c r="H215" s="77" t="s">
        <v>1417</v>
      </c>
      <c r="I215" s="40" t="b">
        <f t="shared" si="18"/>
        <v>1</v>
      </c>
      <c r="J215" s="47">
        <v>45701</v>
      </c>
      <c r="K215" s="39">
        <v>45701</v>
      </c>
      <c r="L215" s="39">
        <v>45912</v>
      </c>
      <c r="M215" s="70" t="s">
        <v>1411</v>
      </c>
      <c r="N215" s="41"/>
      <c r="O215" s="41"/>
    </row>
    <row r="216" spans="1:15" ht="14.25" customHeight="1">
      <c r="A216" s="22">
        <f t="shared" si="16"/>
        <v>215</v>
      </c>
      <c r="B216" s="43" t="b">
        <f t="shared" si="17"/>
        <v>1</v>
      </c>
      <c r="C216" s="38" t="s">
        <v>1418</v>
      </c>
      <c r="D216" s="38" t="s">
        <v>1418</v>
      </c>
      <c r="E216" s="46" t="s">
        <v>14</v>
      </c>
      <c r="F216" s="38" t="s">
        <v>1419</v>
      </c>
      <c r="G216" s="89">
        <v>45699</v>
      </c>
      <c r="H216" s="77" t="s">
        <v>1420</v>
      </c>
      <c r="I216" s="40" t="b">
        <f t="shared" si="18"/>
        <v>1</v>
      </c>
      <c r="J216" s="47">
        <v>45702</v>
      </c>
      <c r="K216" s="39">
        <v>45702</v>
      </c>
      <c r="L216" s="39">
        <v>45943</v>
      </c>
      <c r="M216" s="70" t="s">
        <v>771</v>
      </c>
      <c r="N216" s="41"/>
      <c r="O216" s="41"/>
    </row>
    <row r="217" spans="1:15" ht="14.25" customHeight="1">
      <c r="A217" s="22">
        <f t="shared" si="16"/>
        <v>216</v>
      </c>
      <c r="B217" s="43" t="b">
        <f t="shared" si="17"/>
        <v>1</v>
      </c>
      <c r="C217" s="38" t="s">
        <v>1421</v>
      </c>
      <c r="D217" s="38" t="s">
        <v>1421</v>
      </c>
      <c r="E217" s="46" t="s">
        <v>14</v>
      </c>
      <c r="F217" s="38" t="s">
        <v>1422</v>
      </c>
      <c r="G217" s="89">
        <v>45699</v>
      </c>
      <c r="H217" s="77" t="s">
        <v>652</v>
      </c>
      <c r="I217" s="40" t="b">
        <f t="shared" si="18"/>
        <v>1</v>
      </c>
      <c r="J217" s="47">
        <v>45700</v>
      </c>
      <c r="K217" s="39">
        <v>45700</v>
      </c>
      <c r="L217" s="39">
        <v>45971</v>
      </c>
      <c r="M217" s="70" t="s">
        <v>1411</v>
      </c>
      <c r="N217" s="41"/>
      <c r="O217" s="41"/>
    </row>
    <row r="218" spans="1:15" ht="14.25" customHeight="1">
      <c r="A218" s="22">
        <f t="shared" si="16"/>
        <v>217</v>
      </c>
      <c r="B218" s="43" t="b">
        <f t="shared" si="17"/>
        <v>1</v>
      </c>
      <c r="C218" s="38" t="s">
        <v>1423</v>
      </c>
      <c r="D218" s="38" t="s">
        <v>1423</v>
      </c>
      <c r="E218" s="46" t="s">
        <v>14</v>
      </c>
      <c r="F218" s="38" t="s">
        <v>1424</v>
      </c>
      <c r="G218" s="89">
        <v>45699</v>
      </c>
      <c r="H218" s="77" t="s">
        <v>680</v>
      </c>
      <c r="I218" s="40" t="b">
        <f t="shared" si="18"/>
        <v>1</v>
      </c>
      <c r="J218" s="47">
        <v>45701</v>
      </c>
      <c r="K218" s="39">
        <v>45701</v>
      </c>
      <c r="L218" s="39">
        <v>45942</v>
      </c>
      <c r="M218" s="70" t="s">
        <v>1411</v>
      </c>
      <c r="N218" s="41"/>
      <c r="O218" s="41"/>
    </row>
    <row r="219" spans="1:15" ht="14.25" customHeight="1">
      <c r="A219" s="22">
        <f t="shared" si="16"/>
        <v>218</v>
      </c>
      <c r="B219" s="43" t="b">
        <f t="shared" si="17"/>
        <v>1</v>
      </c>
      <c r="C219" s="38" t="s">
        <v>1425</v>
      </c>
      <c r="D219" s="38" t="s">
        <v>1425</v>
      </c>
      <c r="E219" s="46" t="s">
        <v>14</v>
      </c>
      <c r="F219" s="38" t="s">
        <v>1426</v>
      </c>
      <c r="G219" s="89">
        <v>45699</v>
      </c>
      <c r="H219" s="77" t="s">
        <v>1089</v>
      </c>
      <c r="I219" s="40" t="b">
        <f t="shared" si="18"/>
        <v>1</v>
      </c>
      <c r="J219" s="47">
        <v>45702</v>
      </c>
      <c r="K219" s="39">
        <v>45702</v>
      </c>
      <c r="L219" s="39">
        <v>45882</v>
      </c>
      <c r="M219" s="70" t="s">
        <v>1427</v>
      </c>
      <c r="N219" s="41"/>
      <c r="O219" s="41"/>
    </row>
    <row r="220" spans="1:15" ht="14.25" customHeight="1">
      <c r="A220" s="22">
        <f t="shared" si="16"/>
        <v>219</v>
      </c>
      <c r="B220" s="43" t="b">
        <f t="shared" si="17"/>
        <v>1</v>
      </c>
      <c r="C220" s="38" t="s">
        <v>1428</v>
      </c>
      <c r="D220" s="38" t="s">
        <v>1428</v>
      </c>
      <c r="E220" s="46" t="s">
        <v>14</v>
      </c>
      <c r="F220" s="38" t="s">
        <v>1429</v>
      </c>
      <c r="G220" s="89">
        <v>45699</v>
      </c>
      <c r="H220" s="77" t="s">
        <v>1075</v>
      </c>
      <c r="I220" s="40" t="b">
        <f t="shared" si="18"/>
        <v>1</v>
      </c>
      <c r="J220" s="47">
        <v>45708</v>
      </c>
      <c r="K220" s="39">
        <v>45708</v>
      </c>
      <c r="L220" s="39">
        <v>45911</v>
      </c>
      <c r="M220" s="70" t="s">
        <v>430</v>
      </c>
      <c r="N220" s="41"/>
      <c r="O220" s="41"/>
    </row>
    <row r="221" spans="1:15" ht="14.25" customHeight="1">
      <c r="A221" s="22">
        <f t="shared" si="16"/>
        <v>220</v>
      </c>
      <c r="B221" s="43" t="b">
        <f t="shared" si="17"/>
        <v>1</v>
      </c>
      <c r="C221" s="38" t="s">
        <v>1430</v>
      </c>
      <c r="D221" s="38" t="s">
        <v>1430</v>
      </c>
      <c r="E221" s="46" t="s">
        <v>14</v>
      </c>
      <c r="F221" s="38" t="s">
        <v>1431</v>
      </c>
      <c r="G221" s="89">
        <v>45699</v>
      </c>
      <c r="H221" s="77" t="s">
        <v>725</v>
      </c>
      <c r="I221" s="40" t="b">
        <f t="shared" si="18"/>
        <v>1</v>
      </c>
      <c r="J221" s="47">
        <v>45705</v>
      </c>
      <c r="K221" s="39">
        <v>45705</v>
      </c>
      <c r="L221" s="39">
        <v>45854</v>
      </c>
      <c r="M221" s="70" t="s">
        <v>430</v>
      </c>
      <c r="N221" s="41"/>
      <c r="O221" s="41"/>
    </row>
    <row r="222" spans="1:15" ht="14.25" customHeight="1">
      <c r="A222" s="22">
        <f t="shared" si="16"/>
        <v>221</v>
      </c>
      <c r="B222" s="43" t="b">
        <f t="shared" si="17"/>
        <v>1</v>
      </c>
      <c r="C222" s="38" t="s">
        <v>1432</v>
      </c>
      <c r="D222" s="38" t="s">
        <v>1432</v>
      </c>
      <c r="E222" s="46" t="s">
        <v>14</v>
      </c>
      <c r="F222" s="38" t="s">
        <v>1433</v>
      </c>
      <c r="G222" s="89">
        <v>45699</v>
      </c>
      <c r="H222" s="77" t="s">
        <v>1147</v>
      </c>
      <c r="I222" s="40" t="b">
        <f t="shared" si="18"/>
        <v>1</v>
      </c>
      <c r="J222" s="47">
        <v>45705</v>
      </c>
      <c r="K222" s="39">
        <v>45705</v>
      </c>
      <c r="L222" s="39">
        <v>45854</v>
      </c>
      <c r="M222" s="70" t="s">
        <v>430</v>
      </c>
      <c r="N222" s="41"/>
      <c r="O222" s="41"/>
    </row>
    <row r="223" spans="1:15" ht="14.25" customHeight="1">
      <c r="A223" s="22">
        <f t="shared" si="16"/>
        <v>222</v>
      </c>
      <c r="B223" s="43" t="b">
        <f t="shared" si="17"/>
        <v>1</v>
      </c>
      <c r="C223" s="38" t="s">
        <v>1434</v>
      </c>
      <c r="D223" s="38" t="s">
        <v>1434</v>
      </c>
      <c r="E223" s="46" t="s">
        <v>14</v>
      </c>
      <c r="F223" s="71" t="s">
        <v>1435</v>
      </c>
      <c r="G223" s="89">
        <v>45699</v>
      </c>
      <c r="H223" s="77" t="s">
        <v>725</v>
      </c>
      <c r="I223" s="40" t="b">
        <f t="shared" si="18"/>
        <v>1</v>
      </c>
      <c r="J223" s="47">
        <v>45705</v>
      </c>
      <c r="K223" s="39">
        <v>45705</v>
      </c>
      <c r="L223" s="39">
        <v>45916</v>
      </c>
      <c r="M223" s="70" t="s">
        <v>430</v>
      </c>
      <c r="N223" s="41"/>
      <c r="O223" s="41"/>
    </row>
    <row r="224" spans="1:15" ht="14.25" customHeight="1">
      <c r="A224" s="22">
        <f t="shared" si="16"/>
        <v>223</v>
      </c>
      <c r="B224" s="43" t="b">
        <f t="shared" si="17"/>
        <v>1</v>
      </c>
      <c r="C224" s="38" t="s">
        <v>1436</v>
      </c>
      <c r="D224" s="38" t="s">
        <v>1436</v>
      </c>
      <c r="E224" s="46" t="s">
        <v>14</v>
      </c>
      <c r="F224" s="72" t="s">
        <v>1437</v>
      </c>
      <c r="G224" s="89">
        <v>45699</v>
      </c>
      <c r="H224" s="77" t="s">
        <v>1388</v>
      </c>
      <c r="I224" s="40" t="b">
        <f t="shared" si="18"/>
        <v>1</v>
      </c>
      <c r="J224" s="47">
        <v>45701</v>
      </c>
      <c r="K224" s="39">
        <v>45701</v>
      </c>
      <c r="L224" s="39">
        <v>45997</v>
      </c>
      <c r="M224" s="70" t="s">
        <v>991</v>
      </c>
      <c r="N224" s="41"/>
      <c r="O224" s="41"/>
    </row>
    <row r="225" spans="1:15" ht="14.25" customHeight="1">
      <c r="A225" s="22">
        <f t="shared" si="16"/>
        <v>224</v>
      </c>
      <c r="B225" s="43" t="b">
        <f t="shared" si="17"/>
        <v>1</v>
      </c>
      <c r="C225" s="38" t="s">
        <v>1438</v>
      </c>
      <c r="D225" s="38" t="s">
        <v>1438</v>
      </c>
      <c r="E225" s="46" t="s">
        <v>14</v>
      </c>
      <c r="F225" s="38" t="s">
        <v>1439</v>
      </c>
      <c r="G225" s="89">
        <v>45699</v>
      </c>
      <c r="H225" s="77" t="s">
        <v>1440</v>
      </c>
      <c r="I225" s="40" t="b">
        <f t="shared" si="18"/>
        <v>1</v>
      </c>
      <c r="J225" s="47">
        <v>45701</v>
      </c>
      <c r="K225" s="39">
        <v>45701</v>
      </c>
      <c r="L225" s="39">
        <v>46003</v>
      </c>
      <c r="M225" s="70" t="s">
        <v>1182</v>
      </c>
      <c r="N225" s="41"/>
      <c r="O225" s="41"/>
    </row>
    <row r="226" spans="1:15" ht="14.25" customHeight="1">
      <c r="A226" s="22">
        <f t="shared" si="16"/>
        <v>225</v>
      </c>
      <c r="B226" s="43" t="b">
        <f t="shared" si="17"/>
        <v>1</v>
      </c>
      <c r="C226" s="38" t="s">
        <v>1441</v>
      </c>
      <c r="D226" s="38" t="s">
        <v>1441</v>
      </c>
      <c r="E226" s="46" t="s">
        <v>14</v>
      </c>
      <c r="F226" s="38" t="s">
        <v>1442</v>
      </c>
      <c r="G226" s="89">
        <v>45699</v>
      </c>
      <c r="H226" s="77" t="s">
        <v>1440</v>
      </c>
      <c r="I226" s="40" t="b">
        <f t="shared" si="18"/>
        <v>1</v>
      </c>
      <c r="J226" s="47">
        <v>45700</v>
      </c>
      <c r="K226" s="39">
        <v>45700</v>
      </c>
      <c r="L226" s="39">
        <v>45973</v>
      </c>
      <c r="M226" s="70" t="s">
        <v>1182</v>
      </c>
      <c r="N226" s="41"/>
      <c r="O226" s="41"/>
    </row>
    <row r="227" spans="1:15" ht="14.25" customHeight="1">
      <c r="A227" s="22">
        <f t="shared" si="16"/>
        <v>226</v>
      </c>
      <c r="B227" s="43" t="b">
        <f t="shared" si="17"/>
        <v>1</v>
      </c>
      <c r="C227" s="38" t="s">
        <v>1443</v>
      </c>
      <c r="D227" s="38" t="s">
        <v>1443</v>
      </c>
      <c r="E227" s="46" t="s">
        <v>14</v>
      </c>
      <c r="F227" s="38" t="s">
        <v>1444</v>
      </c>
      <c r="G227" s="89">
        <v>45698</v>
      </c>
      <c r="H227" s="77" t="s">
        <v>1248</v>
      </c>
      <c r="I227" s="40" t="b">
        <f t="shared" si="18"/>
        <v>1</v>
      </c>
      <c r="J227" s="47">
        <v>45701</v>
      </c>
      <c r="K227" s="39">
        <v>45701</v>
      </c>
      <c r="L227" s="39">
        <v>46003</v>
      </c>
      <c r="M227" s="70" t="s">
        <v>93</v>
      </c>
      <c r="N227" s="41"/>
      <c r="O227" s="41"/>
    </row>
    <row r="228" spans="1:15" ht="14.25" customHeight="1">
      <c r="A228" s="22">
        <f t="shared" si="16"/>
        <v>227</v>
      </c>
      <c r="B228" s="43" t="b">
        <f t="shared" si="17"/>
        <v>1</v>
      </c>
      <c r="C228" s="38" t="s">
        <v>1445</v>
      </c>
      <c r="D228" s="38" t="s">
        <v>1445</v>
      </c>
      <c r="E228" s="46" t="s">
        <v>14</v>
      </c>
      <c r="F228" s="38" t="s">
        <v>1446</v>
      </c>
      <c r="G228" s="89">
        <v>45698</v>
      </c>
      <c r="H228" s="77" t="s">
        <v>1209</v>
      </c>
      <c r="I228" s="40" t="b">
        <f t="shared" si="18"/>
        <v>1</v>
      </c>
      <c r="J228" s="47">
        <v>45708</v>
      </c>
      <c r="K228" s="39">
        <v>45708</v>
      </c>
      <c r="L228" s="39">
        <v>45919</v>
      </c>
      <c r="M228" s="70" t="s">
        <v>430</v>
      </c>
      <c r="N228" s="41"/>
      <c r="O228" s="41"/>
    </row>
    <row r="229" spans="1:15" ht="14.25" customHeight="1">
      <c r="A229" s="22">
        <f t="shared" si="16"/>
        <v>228</v>
      </c>
      <c r="B229" s="43" t="b">
        <f t="shared" si="17"/>
        <v>1</v>
      </c>
      <c r="C229" s="38" t="s">
        <v>1447</v>
      </c>
      <c r="D229" s="38" t="s">
        <v>1447</v>
      </c>
      <c r="E229" s="46" t="s">
        <v>14</v>
      </c>
      <c r="F229" s="38" t="s">
        <v>1448</v>
      </c>
      <c r="G229" s="89">
        <v>45695</v>
      </c>
      <c r="H229" s="77" t="s">
        <v>907</v>
      </c>
      <c r="I229" s="40" t="b">
        <f t="shared" si="18"/>
        <v>1</v>
      </c>
      <c r="J229" s="47">
        <v>45700</v>
      </c>
      <c r="K229" s="39">
        <v>45700</v>
      </c>
      <c r="L229" s="39">
        <v>46002</v>
      </c>
      <c r="M229" s="70" t="s">
        <v>93</v>
      </c>
      <c r="N229" s="41"/>
      <c r="O229" s="41"/>
    </row>
    <row r="230" spans="1:15" ht="14.25" customHeight="1">
      <c r="A230" s="22">
        <f t="shared" si="16"/>
        <v>229</v>
      </c>
      <c r="B230" s="43" t="b">
        <f t="shared" si="17"/>
        <v>1</v>
      </c>
      <c r="C230" s="38" t="s">
        <v>1449</v>
      </c>
      <c r="D230" s="38" t="s">
        <v>1449</v>
      </c>
      <c r="E230" s="46" t="s">
        <v>14</v>
      </c>
      <c r="F230" s="38" t="s">
        <v>1450</v>
      </c>
      <c r="G230" s="89">
        <v>45700</v>
      </c>
      <c r="H230" s="77" t="s">
        <v>725</v>
      </c>
      <c r="I230" s="40" t="b">
        <f t="shared" si="18"/>
        <v>1</v>
      </c>
      <c r="J230" s="47">
        <v>45705</v>
      </c>
      <c r="K230" s="39">
        <v>45705</v>
      </c>
      <c r="L230" s="39">
        <v>45916</v>
      </c>
      <c r="M230" s="70" t="s">
        <v>430</v>
      </c>
      <c r="N230" s="41"/>
      <c r="O230" s="41"/>
    </row>
    <row r="231" spans="1:15" ht="14.25" customHeight="1">
      <c r="A231" s="22">
        <f t="shared" si="16"/>
        <v>230</v>
      </c>
      <c r="B231" s="43" t="b">
        <f t="shared" si="17"/>
        <v>1</v>
      </c>
      <c r="C231" s="38" t="s">
        <v>1451</v>
      </c>
      <c r="D231" s="38" t="s">
        <v>1451</v>
      </c>
      <c r="E231" s="46" t="s">
        <v>14</v>
      </c>
      <c r="F231" s="38" t="s">
        <v>1452</v>
      </c>
      <c r="G231" s="89">
        <v>45700</v>
      </c>
      <c r="H231" s="77" t="s">
        <v>725</v>
      </c>
      <c r="I231" s="40" t="b">
        <f t="shared" si="18"/>
        <v>1</v>
      </c>
      <c r="J231" s="47">
        <v>45701</v>
      </c>
      <c r="K231" s="39">
        <v>45701</v>
      </c>
      <c r="L231" s="39">
        <v>45900</v>
      </c>
      <c r="M231" s="70" t="s">
        <v>174</v>
      </c>
      <c r="N231" s="41"/>
      <c r="O231" s="41"/>
    </row>
    <row r="232" spans="1:15" ht="14.25" customHeight="1">
      <c r="A232" s="22">
        <f t="shared" si="16"/>
        <v>231</v>
      </c>
      <c r="B232" s="43" t="b">
        <f t="shared" si="17"/>
        <v>1</v>
      </c>
      <c r="C232" s="38" t="s">
        <v>1453</v>
      </c>
      <c r="D232" s="38" t="s">
        <v>1453</v>
      </c>
      <c r="E232" s="46" t="s">
        <v>14</v>
      </c>
      <c r="F232" s="38" t="s">
        <v>1454</v>
      </c>
      <c r="G232" s="89">
        <v>45700</v>
      </c>
      <c r="H232" s="77" t="s">
        <v>1248</v>
      </c>
      <c r="I232" s="40" t="b">
        <f t="shared" si="18"/>
        <v>1</v>
      </c>
      <c r="J232" s="47">
        <v>45705</v>
      </c>
      <c r="K232" s="39">
        <v>45705</v>
      </c>
      <c r="L232" s="39">
        <v>46007</v>
      </c>
      <c r="M232" s="70" t="s">
        <v>67</v>
      </c>
      <c r="N232" s="41"/>
      <c r="O232" s="41"/>
    </row>
    <row r="233" spans="1:15" ht="14.25" customHeight="1">
      <c r="A233" s="22">
        <f t="shared" si="16"/>
        <v>232</v>
      </c>
      <c r="B233" s="43" t="b">
        <f t="shared" si="17"/>
        <v>1</v>
      </c>
      <c r="C233" s="38" t="s">
        <v>1455</v>
      </c>
      <c r="D233" s="38" t="s">
        <v>1455</v>
      </c>
      <c r="E233" s="46" t="s">
        <v>14</v>
      </c>
      <c r="F233" s="38" t="s">
        <v>1456</v>
      </c>
      <c r="G233" s="89">
        <v>45700</v>
      </c>
      <c r="H233" s="77" t="s">
        <v>1457</v>
      </c>
      <c r="I233" s="40" t="b">
        <f t="shared" si="18"/>
        <v>1</v>
      </c>
      <c r="J233" s="47">
        <v>45701</v>
      </c>
      <c r="K233" s="39">
        <v>45701</v>
      </c>
      <c r="L233" s="39">
        <v>45942</v>
      </c>
      <c r="M233" s="70" t="s">
        <v>1188</v>
      </c>
      <c r="N233" s="41"/>
      <c r="O233" s="41"/>
    </row>
    <row r="234" spans="1:15" ht="14.25" customHeight="1">
      <c r="A234" s="22">
        <f t="shared" si="16"/>
        <v>233</v>
      </c>
      <c r="B234" s="43" t="b">
        <f t="shared" si="17"/>
        <v>1</v>
      </c>
      <c r="C234" s="38" t="s">
        <v>1458</v>
      </c>
      <c r="D234" s="38" t="s">
        <v>1458</v>
      </c>
      <c r="E234" s="46" t="s">
        <v>14</v>
      </c>
      <c r="F234" s="38" t="s">
        <v>1459</v>
      </c>
      <c r="G234" s="89">
        <v>45700</v>
      </c>
      <c r="H234" s="77" t="s">
        <v>784</v>
      </c>
      <c r="I234" s="40" t="b">
        <f t="shared" si="18"/>
        <v>1</v>
      </c>
      <c r="J234" s="47">
        <v>45701</v>
      </c>
      <c r="K234" s="39">
        <v>45701</v>
      </c>
      <c r="L234" s="39">
        <v>45942</v>
      </c>
      <c r="M234" s="70" t="s">
        <v>785</v>
      </c>
      <c r="N234" s="41"/>
      <c r="O234" s="41"/>
    </row>
    <row r="235" spans="1:15" ht="14.25" customHeight="1">
      <c r="A235" s="22">
        <f t="shared" si="16"/>
        <v>234</v>
      </c>
      <c r="B235" s="43" t="b">
        <f t="shared" si="17"/>
        <v>1</v>
      </c>
      <c r="C235" s="38" t="s">
        <v>1460</v>
      </c>
      <c r="D235" s="38" t="s">
        <v>1460</v>
      </c>
      <c r="E235" s="46" t="s">
        <v>14</v>
      </c>
      <c r="F235" s="38" t="s">
        <v>1461</v>
      </c>
      <c r="G235" s="89">
        <v>45700</v>
      </c>
      <c r="H235" s="77" t="s">
        <v>907</v>
      </c>
      <c r="I235" s="40" t="b">
        <f t="shared" si="18"/>
        <v>1</v>
      </c>
      <c r="J235" s="47">
        <v>45701</v>
      </c>
      <c r="K235" s="39">
        <v>45701</v>
      </c>
      <c r="L235" s="39">
        <v>46003</v>
      </c>
      <c r="M235" s="70" t="s">
        <v>93</v>
      </c>
      <c r="N235" s="41"/>
      <c r="O235" s="41"/>
    </row>
    <row r="236" spans="1:15" ht="14.25" customHeight="1">
      <c r="A236" s="22">
        <f t="shared" si="16"/>
        <v>235</v>
      </c>
      <c r="B236" s="43" t="b">
        <f t="shared" si="17"/>
        <v>1</v>
      </c>
      <c r="C236" s="38" t="s">
        <v>1462</v>
      </c>
      <c r="D236" s="38" t="s">
        <v>1462</v>
      </c>
      <c r="E236" s="46" t="s">
        <v>14</v>
      </c>
      <c r="F236" s="38" t="s">
        <v>1463</v>
      </c>
      <c r="G236" s="89">
        <v>45700</v>
      </c>
      <c r="H236" s="77" t="s">
        <v>652</v>
      </c>
      <c r="I236" s="40" t="b">
        <f t="shared" ref="I236:I267" si="19">+K236=J236</f>
        <v>1</v>
      </c>
      <c r="J236" s="47">
        <v>45701</v>
      </c>
      <c r="K236" s="39">
        <v>45701</v>
      </c>
      <c r="L236" s="39">
        <v>45942</v>
      </c>
      <c r="M236" s="70" t="s">
        <v>785</v>
      </c>
      <c r="N236" s="41"/>
      <c r="O236" s="41"/>
    </row>
    <row r="237" spans="1:15" ht="14.25" customHeight="1">
      <c r="A237" s="22">
        <f t="shared" si="16"/>
        <v>236</v>
      </c>
      <c r="B237" s="43" t="b">
        <f t="shared" si="17"/>
        <v>1</v>
      </c>
      <c r="C237" s="38" t="s">
        <v>1464</v>
      </c>
      <c r="D237" s="38" t="s">
        <v>1464</v>
      </c>
      <c r="E237" s="46" t="s">
        <v>14</v>
      </c>
      <c r="F237" s="38" t="s">
        <v>1465</v>
      </c>
      <c r="G237" s="89">
        <v>45700</v>
      </c>
      <c r="H237" s="77" t="s">
        <v>1466</v>
      </c>
      <c r="I237" s="40" t="b">
        <f t="shared" si="19"/>
        <v>1</v>
      </c>
      <c r="J237" s="47">
        <v>45705</v>
      </c>
      <c r="K237" s="39">
        <v>45705</v>
      </c>
      <c r="L237" s="39">
        <v>45854</v>
      </c>
      <c r="M237" s="70" t="s">
        <v>430</v>
      </c>
      <c r="N237" s="41"/>
      <c r="O237" s="41"/>
    </row>
    <row r="238" spans="1:15" ht="14.25" customHeight="1">
      <c r="A238" s="22">
        <f t="shared" si="16"/>
        <v>237</v>
      </c>
      <c r="B238" s="43" t="b">
        <f t="shared" si="17"/>
        <v>1</v>
      </c>
      <c r="C238" s="38" t="s">
        <v>1467</v>
      </c>
      <c r="D238" s="38" t="s">
        <v>1467</v>
      </c>
      <c r="E238" s="46" t="s">
        <v>14</v>
      </c>
      <c r="F238" s="38" t="s">
        <v>1468</v>
      </c>
      <c r="G238" s="89">
        <v>45700</v>
      </c>
      <c r="H238" s="77" t="s">
        <v>1469</v>
      </c>
      <c r="I238" s="40" t="b">
        <f t="shared" si="19"/>
        <v>1</v>
      </c>
      <c r="J238" s="47">
        <v>45702</v>
      </c>
      <c r="K238" s="39">
        <v>45702</v>
      </c>
      <c r="L238" s="39">
        <v>45882</v>
      </c>
      <c r="M238" s="70" t="s">
        <v>732</v>
      </c>
      <c r="N238" s="41"/>
      <c r="O238" s="41" t="s">
        <v>54</v>
      </c>
    </row>
    <row r="239" spans="1:15" ht="14.25" customHeight="1">
      <c r="A239" s="22">
        <f t="shared" si="16"/>
        <v>238</v>
      </c>
      <c r="B239" s="43" t="b">
        <f t="shared" si="17"/>
        <v>1</v>
      </c>
      <c r="C239" s="38" t="s">
        <v>1470</v>
      </c>
      <c r="D239" s="38" t="s">
        <v>1470</v>
      </c>
      <c r="E239" s="46" t="s">
        <v>14</v>
      </c>
      <c r="F239" s="38" t="s">
        <v>1471</v>
      </c>
      <c r="G239" s="89">
        <v>45700</v>
      </c>
      <c r="H239" s="77" t="s">
        <v>1472</v>
      </c>
      <c r="I239" s="40" t="b">
        <f t="shared" si="19"/>
        <v>1</v>
      </c>
      <c r="J239" s="47">
        <v>45701</v>
      </c>
      <c r="K239" s="39">
        <v>45701</v>
      </c>
      <c r="L239" s="39">
        <v>45881</v>
      </c>
      <c r="M239" s="70" t="s">
        <v>1188</v>
      </c>
      <c r="N239" s="41"/>
      <c r="O239" s="41"/>
    </row>
    <row r="240" spans="1:15" ht="14.25" customHeight="1">
      <c r="A240" s="22">
        <f t="shared" si="16"/>
        <v>239</v>
      </c>
      <c r="B240" s="43" t="b">
        <f t="shared" si="17"/>
        <v>1</v>
      </c>
      <c r="C240" s="38" t="s">
        <v>1473</v>
      </c>
      <c r="D240" s="38" t="s">
        <v>1473</v>
      </c>
      <c r="E240" s="46" t="s">
        <v>14</v>
      </c>
      <c r="F240" s="38" t="s">
        <v>1474</v>
      </c>
      <c r="G240" s="89">
        <v>45700</v>
      </c>
      <c r="H240" s="77" t="s">
        <v>1475</v>
      </c>
      <c r="I240" s="40" t="b">
        <f t="shared" si="19"/>
        <v>1</v>
      </c>
      <c r="J240" s="47">
        <v>45701</v>
      </c>
      <c r="K240" s="39">
        <v>45701</v>
      </c>
      <c r="L240" s="39">
        <v>45901</v>
      </c>
      <c r="M240" s="70" t="s">
        <v>998</v>
      </c>
      <c r="N240" s="41"/>
      <c r="O240" s="41"/>
    </row>
    <row r="241" spans="1:15" ht="14.25" customHeight="1">
      <c r="A241" s="22">
        <f t="shared" si="16"/>
        <v>240</v>
      </c>
      <c r="B241" s="43" t="b">
        <f t="shared" si="17"/>
        <v>1</v>
      </c>
      <c r="C241" s="38" t="s">
        <v>1476</v>
      </c>
      <c r="D241" s="38" t="s">
        <v>1476</v>
      </c>
      <c r="E241" s="46" t="s">
        <v>14</v>
      </c>
      <c r="F241" s="38" t="s">
        <v>1477</v>
      </c>
      <c r="G241" s="89">
        <v>45700</v>
      </c>
      <c r="H241" s="77" t="s">
        <v>1478</v>
      </c>
      <c r="I241" s="40" t="b">
        <f t="shared" si="19"/>
        <v>1</v>
      </c>
      <c r="J241" s="47">
        <v>45705</v>
      </c>
      <c r="K241" s="39">
        <v>45705</v>
      </c>
      <c r="L241" s="39">
        <v>45871</v>
      </c>
      <c r="M241" s="70" t="s">
        <v>174</v>
      </c>
      <c r="N241" s="41"/>
      <c r="O241" s="41"/>
    </row>
    <row r="242" spans="1:15" ht="14.25" customHeight="1">
      <c r="A242" s="22">
        <f t="shared" si="16"/>
        <v>241</v>
      </c>
      <c r="B242" s="43" t="b">
        <f t="shared" si="17"/>
        <v>1</v>
      </c>
      <c r="C242" s="38" t="s">
        <v>1479</v>
      </c>
      <c r="D242" s="38" t="s">
        <v>1479</v>
      </c>
      <c r="E242" s="46" t="s">
        <v>14</v>
      </c>
      <c r="F242" s="38" t="s">
        <v>1480</v>
      </c>
      <c r="G242" s="89">
        <v>45700</v>
      </c>
      <c r="H242" s="77" t="s">
        <v>1481</v>
      </c>
      <c r="I242" s="40" t="b">
        <f t="shared" si="19"/>
        <v>1</v>
      </c>
      <c r="J242" s="47">
        <v>45701</v>
      </c>
      <c r="K242" s="39">
        <v>45701</v>
      </c>
      <c r="L242" s="39">
        <v>45850</v>
      </c>
      <c r="M242" s="70" t="s">
        <v>174</v>
      </c>
      <c r="N242" s="41"/>
      <c r="O242" s="41"/>
    </row>
    <row r="243" spans="1:15" ht="14.25" customHeight="1">
      <c r="A243" s="22">
        <f t="shared" si="16"/>
        <v>242</v>
      </c>
      <c r="B243" s="43" t="b">
        <f t="shared" si="17"/>
        <v>1</v>
      </c>
      <c r="C243" s="38" t="s">
        <v>1482</v>
      </c>
      <c r="D243" s="38" t="s">
        <v>1482</v>
      </c>
      <c r="E243" s="46" t="s">
        <v>14</v>
      </c>
      <c r="F243" s="38" t="s">
        <v>1483</v>
      </c>
      <c r="G243" s="89">
        <v>45700</v>
      </c>
      <c r="H243" s="77" t="s">
        <v>725</v>
      </c>
      <c r="I243" s="40" t="b">
        <f t="shared" si="19"/>
        <v>1</v>
      </c>
      <c r="J243" s="47">
        <v>45702</v>
      </c>
      <c r="K243" s="39">
        <v>45702</v>
      </c>
      <c r="L243" s="39">
        <v>45902</v>
      </c>
      <c r="M243" s="70" t="s">
        <v>174</v>
      </c>
      <c r="N243" s="41"/>
      <c r="O243" s="41"/>
    </row>
    <row r="244" spans="1:15" ht="14.25" customHeight="1">
      <c r="A244" s="22">
        <f t="shared" si="16"/>
        <v>243</v>
      </c>
      <c r="B244" s="43" t="b">
        <f t="shared" si="17"/>
        <v>1</v>
      </c>
      <c r="C244" s="38" t="s">
        <v>1484</v>
      </c>
      <c r="D244" s="38" t="s">
        <v>1484</v>
      </c>
      <c r="E244" s="46" t="s">
        <v>14</v>
      </c>
      <c r="F244" s="38" t="s">
        <v>1485</v>
      </c>
      <c r="G244" s="89">
        <v>45700</v>
      </c>
      <c r="H244" s="77" t="s">
        <v>1486</v>
      </c>
      <c r="I244" s="40" t="b">
        <f t="shared" si="19"/>
        <v>1</v>
      </c>
      <c r="J244" s="47">
        <v>45702</v>
      </c>
      <c r="K244" s="39">
        <v>45702</v>
      </c>
      <c r="L244" s="39">
        <v>45851</v>
      </c>
      <c r="M244" s="70" t="s">
        <v>430</v>
      </c>
      <c r="N244" s="41"/>
      <c r="O244" s="41"/>
    </row>
    <row r="245" spans="1:15" ht="14.25" customHeight="1">
      <c r="A245" s="22">
        <f t="shared" si="16"/>
        <v>244</v>
      </c>
      <c r="B245" s="43" t="b">
        <f t="shared" si="17"/>
        <v>1</v>
      </c>
      <c r="C245" s="38" t="s">
        <v>1487</v>
      </c>
      <c r="D245" s="38" t="s">
        <v>1487</v>
      </c>
      <c r="E245" s="46" t="s">
        <v>14</v>
      </c>
      <c r="F245" s="38" t="s">
        <v>1488</v>
      </c>
      <c r="G245" s="89">
        <v>45700</v>
      </c>
      <c r="H245" s="77" t="s">
        <v>832</v>
      </c>
      <c r="I245" s="40" t="b">
        <f t="shared" si="19"/>
        <v>1</v>
      </c>
      <c r="J245" s="47">
        <v>45705</v>
      </c>
      <c r="K245" s="39">
        <v>45705</v>
      </c>
      <c r="L245" s="39">
        <v>45916</v>
      </c>
      <c r="M245" s="70" t="s">
        <v>430</v>
      </c>
      <c r="N245" s="41"/>
      <c r="O245" s="41"/>
    </row>
    <row r="246" spans="1:15" ht="14.25" customHeight="1">
      <c r="A246" s="22">
        <f t="shared" si="16"/>
        <v>245</v>
      </c>
      <c r="B246" s="43" t="b">
        <f t="shared" si="17"/>
        <v>1</v>
      </c>
      <c r="C246" s="38" t="s">
        <v>1489</v>
      </c>
      <c r="D246" s="38" t="s">
        <v>1489</v>
      </c>
      <c r="E246" s="46" t="s">
        <v>14</v>
      </c>
      <c r="F246" s="38" t="s">
        <v>1490</v>
      </c>
      <c r="G246" s="89">
        <v>45700</v>
      </c>
      <c r="H246" s="77" t="s">
        <v>984</v>
      </c>
      <c r="I246" s="40" t="b">
        <f t="shared" si="19"/>
        <v>1</v>
      </c>
      <c r="J246" s="47">
        <v>45702</v>
      </c>
      <c r="K246" s="39">
        <v>45702</v>
      </c>
      <c r="L246" s="39">
        <v>46011</v>
      </c>
      <c r="M246" s="70" t="s">
        <v>1182</v>
      </c>
      <c r="N246" s="41"/>
      <c r="O246" s="41"/>
    </row>
    <row r="247" spans="1:15" ht="14.25" customHeight="1">
      <c r="A247" s="22">
        <f t="shared" si="16"/>
        <v>246</v>
      </c>
      <c r="B247" s="43" t="b">
        <f t="shared" si="17"/>
        <v>1</v>
      </c>
      <c r="C247" s="38" t="s">
        <v>1491</v>
      </c>
      <c r="D247" s="38" t="s">
        <v>1491</v>
      </c>
      <c r="E247" s="46" t="s">
        <v>14</v>
      </c>
      <c r="F247" s="38" t="s">
        <v>1492</v>
      </c>
      <c r="G247" s="89">
        <v>45700</v>
      </c>
      <c r="H247" s="77" t="s">
        <v>984</v>
      </c>
      <c r="I247" s="40" t="b">
        <f t="shared" si="19"/>
        <v>1</v>
      </c>
      <c r="J247" s="47">
        <v>45702</v>
      </c>
      <c r="K247" s="39">
        <v>45702</v>
      </c>
      <c r="L247" s="39">
        <v>46011</v>
      </c>
      <c r="M247" s="70" t="s">
        <v>1182</v>
      </c>
      <c r="N247" s="41"/>
      <c r="O247" s="41"/>
    </row>
    <row r="248" spans="1:15" ht="14.25" customHeight="1">
      <c r="A248" s="22">
        <f t="shared" si="16"/>
        <v>247</v>
      </c>
      <c r="B248" s="43" t="b">
        <f t="shared" si="17"/>
        <v>1</v>
      </c>
      <c r="C248" s="38" t="s">
        <v>1493</v>
      </c>
      <c r="D248" s="38" t="s">
        <v>1493</v>
      </c>
      <c r="E248" s="46" t="s">
        <v>14</v>
      </c>
      <c r="F248" s="38" t="s">
        <v>1494</v>
      </c>
      <c r="G248" s="89">
        <v>45700</v>
      </c>
      <c r="H248" s="77" t="s">
        <v>1023</v>
      </c>
      <c r="I248" s="40" t="b">
        <f t="shared" si="19"/>
        <v>1</v>
      </c>
      <c r="J248" s="47">
        <v>45702</v>
      </c>
      <c r="K248" s="39">
        <v>45702</v>
      </c>
      <c r="L248" s="39">
        <v>45942</v>
      </c>
      <c r="M248" s="70" t="s">
        <v>785</v>
      </c>
      <c r="N248" s="41"/>
      <c r="O248" s="41"/>
    </row>
    <row r="249" spans="1:15" ht="14.25" customHeight="1">
      <c r="A249" s="22">
        <f t="shared" si="16"/>
        <v>248</v>
      </c>
      <c r="B249" s="43" t="b">
        <f t="shared" si="17"/>
        <v>1</v>
      </c>
      <c r="C249" s="38" t="s">
        <v>1495</v>
      </c>
      <c r="D249" s="38" t="s">
        <v>1495</v>
      </c>
      <c r="E249" s="46" t="s">
        <v>14</v>
      </c>
      <c r="F249" s="38" t="s">
        <v>1496</v>
      </c>
      <c r="G249" s="89">
        <v>45700</v>
      </c>
      <c r="H249" s="77" t="s">
        <v>1388</v>
      </c>
      <c r="I249" s="40" t="b">
        <f t="shared" si="19"/>
        <v>1</v>
      </c>
      <c r="J249" s="47">
        <v>45702</v>
      </c>
      <c r="K249" s="39">
        <v>45702</v>
      </c>
      <c r="L249" s="39">
        <v>45850</v>
      </c>
      <c r="M249" s="70" t="s">
        <v>991</v>
      </c>
      <c r="N249" s="41"/>
      <c r="O249" s="41"/>
    </row>
    <row r="250" spans="1:15" ht="14.25" customHeight="1">
      <c r="A250" s="22">
        <f t="shared" si="16"/>
        <v>249</v>
      </c>
      <c r="B250" s="43" t="b">
        <f t="shared" si="17"/>
        <v>1</v>
      </c>
      <c r="C250" s="38" t="s">
        <v>1497</v>
      </c>
      <c r="D250" s="38" t="s">
        <v>1497</v>
      </c>
      <c r="E250" s="46" t="s">
        <v>14</v>
      </c>
      <c r="F250" s="38" t="s">
        <v>1498</v>
      </c>
      <c r="G250" s="89">
        <v>45700</v>
      </c>
      <c r="H250" s="77" t="s">
        <v>1257</v>
      </c>
      <c r="I250" s="40" t="b">
        <f t="shared" si="19"/>
        <v>1</v>
      </c>
      <c r="J250" s="47">
        <v>45702</v>
      </c>
      <c r="K250" s="39">
        <v>45702</v>
      </c>
      <c r="L250" s="39">
        <v>45913</v>
      </c>
      <c r="M250" s="70" t="s">
        <v>430</v>
      </c>
      <c r="N250" s="41"/>
      <c r="O250" s="41"/>
    </row>
    <row r="251" spans="1:15" ht="14.25" customHeight="1">
      <c r="A251" s="22">
        <f t="shared" si="16"/>
        <v>250</v>
      </c>
      <c r="B251" s="43" t="b">
        <f t="shared" si="17"/>
        <v>1</v>
      </c>
      <c r="C251" s="38" t="s">
        <v>1499</v>
      </c>
      <c r="D251" s="38" t="s">
        <v>1499</v>
      </c>
      <c r="E251" s="46" t="s">
        <v>14</v>
      </c>
      <c r="F251" s="38" t="s">
        <v>1500</v>
      </c>
      <c r="G251" s="89">
        <v>45700</v>
      </c>
      <c r="H251" s="77" t="s">
        <v>1501</v>
      </c>
      <c r="I251" s="40" t="b">
        <f t="shared" si="19"/>
        <v>1</v>
      </c>
      <c r="J251" s="47">
        <v>45702</v>
      </c>
      <c r="K251" s="39">
        <v>45702</v>
      </c>
      <c r="L251" s="39">
        <v>45851</v>
      </c>
      <c r="M251" s="70" t="s">
        <v>174</v>
      </c>
      <c r="N251" s="41"/>
      <c r="O251" s="41"/>
    </row>
    <row r="252" spans="1:15" ht="14.25" customHeight="1">
      <c r="A252" s="22">
        <f t="shared" si="16"/>
        <v>251</v>
      </c>
      <c r="B252" s="43" t="b">
        <f t="shared" si="17"/>
        <v>1</v>
      </c>
      <c r="C252" s="38" t="s">
        <v>1502</v>
      </c>
      <c r="D252" s="38" t="s">
        <v>1502</v>
      </c>
      <c r="E252" s="46" t="s">
        <v>14</v>
      </c>
      <c r="F252" s="38" t="s">
        <v>1503</v>
      </c>
      <c r="G252" s="89">
        <v>45700</v>
      </c>
      <c r="H252" s="77" t="s">
        <v>1504</v>
      </c>
      <c r="I252" s="40" t="b">
        <f t="shared" si="19"/>
        <v>1</v>
      </c>
      <c r="J252" s="47">
        <v>45702</v>
      </c>
      <c r="K252" s="39">
        <v>45702</v>
      </c>
      <c r="L252" s="39">
        <v>45901</v>
      </c>
      <c r="M252" s="70" t="s">
        <v>174</v>
      </c>
      <c r="N252" s="41"/>
      <c r="O252" s="41"/>
    </row>
    <row r="253" spans="1:15" ht="14.25" customHeight="1">
      <c r="A253" s="22">
        <f t="shared" si="16"/>
        <v>252</v>
      </c>
      <c r="B253" s="43" t="b">
        <f t="shared" si="17"/>
        <v>1</v>
      </c>
      <c r="C253" s="38" t="s">
        <v>1505</v>
      </c>
      <c r="D253" s="38" t="s">
        <v>1505</v>
      </c>
      <c r="E253" s="46" t="s">
        <v>14</v>
      </c>
      <c r="F253" s="38" t="s">
        <v>1506</v>
      </c>
      <c r="G253" s="89">
        <v>45700</v>
      </c>
      <c r="H253" s="77" t="s">
        <v>495</v>
      </c>
      <c r="I253" s="40" t="b">
        <f t="shared" si="19"/>
        <v>1</v>
      </c>
      <c r="J253" s="47">
        <v>45701</v>
      </c>
      <c r="K253" s="39">
        <v>45701</v>
      </c>
      <c r="L253" s="39" t="s">
        <v>1507</v>
      </c>
      <c r="M253" s="70" t="s">
        <v>126</v>
      </c>
      <c r="N253" s="41"/>
      <c r="O253" s="41"/>
    </row>
    <row r="254" spans="1:15" ht="14.25" customHeight="1">
      <c r="A254" s="22">
        <f t="shared" si="16"/>
        <v>253</v>
      </c>
      <c r="B254" s="43" t="b">
        <f t="shared" si="17"/>
        <v>1</v>
      </c>
      <c r="C254" s="38" t="s">
        <v>1508</v>
      </c>
      <c r="D254" s="38" t="s">
        <v>1508</v>
      </c>
      <c r="E254" s="46" t="s">
        <v>14</v>
      </c>
      <c r="F254" s="38" t="s">
        <v>1509</v>
      </c>
      <c r="G254" s="89">
        <v>45701</v>
      </c>
      <c r="H254" s="77" t="s">
        <v>725</v>
      </c>
      <c r="I254" s="40" t="b">
        <f t="shared" ref="I254:I284" si="20">+K254=J254</f>
        <v>1</v>
      </c>
      <c r="J254" s="47">
        <v>45706</v>
      </c>
      <c r="K254" s="39">
        <v>45706</v>
      </c>
      <c r="L254" s="39">
        <v>45917</v>
      </c>
      <c r="M254" s="70" t="s">
        <v>430</v>
      </c>
      <c r="N254" s="41"/>
      <c r="O254" s="41"/>
    </row>
    <row r="255" spans="1:15" ht="14.25" customHeight="1">
      <c r="A255" s="22">
        <f t="shared" si="16"/>
        <v>254</v>
      </c>
      <c r="B255" s="43" t="b">
        <f t="shared" si="17"/>
        <v>1</v>
      </c>
      <c r="C255" s="38" t="s">
        <v>1510</v>
      </c>
      <c r="D255" s="38" t="s">
        <v>1510</v>
      </c>
      <c r="E255" s="46" t="s">
        <v>14</v>
      </c>
      <c r="F255" s="38" t="s">
        <v>1511</v>
      </c>
      <c r="G255" s="89">
        <v>45701</v>
      </c>
      <c r="H255" s="77" t="s">
        <v>1512</v>
      </c>
      <c r="I255" s="40" t="b">
        <f t="shared" si="20"/>
        <v>1</v>
      </c>
      <c r="J255" s="47">
        <v>45702</v>
      </c>
      <c r="K255" s="39">
        <v>45702</v>
      </c>
      <c r="L255" s="39">
        <v>45901</v>
      </c>
      <c r="M255" s="70" t="s">
        <v>174</v>
      </c>
      <c r="N255" s="41"/>
      <c r="O255" s="41"/>
    </row>
    <row r="256" spans="1:15" ht="14.25" customHeight="1">
      <c r="A256" s="22">
        <f t="shared" si="16"/>
        <v>255</v>
      </c>
      <c r="B256" s="43" t="b">
        <f t="shared" si="17"/>
        <v>1</v>
      </c>
      <c r="C256" s="38" t="s">
        <v>1513</v>
      </c>
      <c r="D256" s="38" t="s">
        <v>1513</v>
      </c>
      <c r="E256" s="46" t="s">
        <v>14</v>
      </c>
      <c r="F256" s="38" t="s">
        <v>1514</v>
      </c>
      <c r="G256" s="89">
        <v>45701</v>
      </c>
      <c r="H256" s="77" t="s">
        <v>725</v>
      </c>
      <c r="I256" s="40" t="b">
        <f t="shared" si="20"/>
        <v>1</v>
      </c>
      <c r="J256" s="47">
        <v>45706</v>
      </c>
      <c r="K256" s="39">
        <v>45706</v>
      </c>
      <c r="L256" s="39">
        <v>45917</v>
      </c>
      <c r="M256" s="70" t="s">
        <v>430</v>
      </c>
      <c r="N256" s="41"/>
      <c r="O256" s="41"/>
    </row>
    <row r="257" spans="1:15" ht="13.5" customHeight="1">
      <c r="A257" s="22">
        <f t="shared" si="16"/>
        <v>256</v>
      </c>
      <c r="B257" s="43" t="b">
        <f t="shared" si="17"/>
        <v>1</v>
      </c>
      <c r="C257" s="38" t="s">
        <v>1515</v>
      </c>
      <c r="D257" s="38" t="s">
        <v>1515</v>
      </c>
      <c r="E257" s="46" t="s">
        <v>14</v>
      </c>
      <c r="F257" s="38" t="s">
        <v>1516</v>
      </c>
      <c r="G257" s="89">
        <v>45701</v>
      </c>
      <c r="H257" s="77" t="s">
        <v>1517</v>
      </c>
      <c r="I257" s="40" t="b">
        <f t="shared" si="20"/>
        <v>1</v>
      </c>
      <c r="J257" s="42">
        <v>45713</v>
      </c>
      <c r="K257" s="39">
        <v>45713</v>
      </c>
      <c r="L257" s="39">
        <v>45862</v>
      </c>
      <c r="M257" s="70" t="s">
        <v>430</v>
      </c>
      <c r="N257" s="41"/>
      <c r="O257" s="41"/>
    </row>
    <row r="258" spans="1:15" ht="14.25" customHeight="1">
      <c r="A258" s="22">
        <f t="shared" si="16"/>
        <v>257</v>
      </c>
      <c r="B258" s="43" t="b">
        <f t="shared" si="17"/>
        <v>1</v>
      </c>
      <c r="C258" s="38" t="s">
        <v>1518</v>
      </c>
      <c r="D258" s="38" t="s">
        <v>1518</v>
      </c>
      <c r="E258" s="46" t="s">
        <v>14</v>
      </c>
      <c r="F258" s="38" t="s">
        <v>1519</v>
      </c>
      <c r="G258" s="89">
        <v>45701</v>
      </c>
      <c r="H258" s="77" t="s">
        <v>1520</v>
      </c>
      <c r="I258" s="40" t="b">
        <f t="shared" si="20"/>
        <v>1</v>
      </c>
      <c r="J258" s="47">
        <v>45702</v>
      </c>
      <c r="K258" s="39">
        <v>45702</v>
      </c>
      <c r="L258" s="39">
        <v>45913</v>
      </c>
      <c r="M258" s="70" t="s">
        <v>1167</v>
      </c>
      <c r="N258" s="41"/>
      <c r="O258" s="41"/>
    </row>
    <row r="259" spans="1:15" ht="14.25" customHeight="1">
      <c r="A259" s="22">
        <f t="shared" si="16"/>
        <v>258</v>
      </c>
      <c r="B259" s="43" t="b">
        <f t="shared" si="17"/>
        <v>1</v>
      </c>
      <c r="C259" s="38" t="s">
        <v>1521</v>
      </c>
      <c r="D259" s="38" t="s">
        <v>1521</v>
      </c>
      <c r="E259" s="46" t="s">
        <v>14</v>
      </c>
      <c r="F259" s="38" t="s">
        <v>1522</v>
      </c>
      <c r="G259" s="89">
        <v>45701</v>
      </c>
      <c r="H259" s="77" t="s">
        <v>1523</v>
      </c>
      <c r="I259" s="40" t="b">
        <f t="shared" si="20"/>
        <v>1</v>
      </c>
      <c r="J259" s="47">
        <v>45702</v>
      </c>
      <c r="K259" s="39">
        <v>45702</v>
      </c>
      <c r="L259" s="39">
        <v>46011</v>
      </c>
      <c r="M259" s="70" t="s">
        <v>1182</v>
      </c>
      <c r="N259" s="41"/>
      <c r="O259" s="41"/>
    </row>
    <row r="260" spans="1:15" ht="14.25" customHeight="1">
      <c r="A260" s="22">
        <f t="shared" ref="A260:A323" si="21">1+A259</f>
        <v>259</v>
      </c>
      <c r="B260" s="43" t="b">
        <f t="shared" si="17"/>
        <v>1</v>
      </c>
      <c r="C260" s="38" t="s">
        <v>1524</v>
      </c>
      <c r="D260" s="38" t="s">
        <v>1524</v>
      </c>
      <c r="E260" s="46" t="s">
        <v>14</v>
      </c>
      <c r="F260" s="38" t="s">
        <v>1525</v>
      </c>
      <c r="G260" s="89">
        <v>45701</v>
      </c>
      <c r="H260" s="77" t="s">
        <v>994</v>
      </c>
      <c r="I260" s="40" t="b">
        <f t="shared" si="20"/>
        <v>1</v>
      </c>
      <c r="J260" s="47">
        <v>45707</v>
      </c>
      <c r="K260" s="39">
        <v>45707</v>
      </c>
      <c r="L260" s="39">
        <v>45918</v>
      </c>
      <c r="M260" s="70" t="s">
        <v>430</v>
      </c>
      <c r="N260" s="41"/>
      <c r="O260" s="41"/>
    </row>
    <row r="261" spans="1:15" ht="14.25" customHeight="1">
      <c r="A261" s="22">
        <f t="shared" si="21"/>
        <v>260</v>
      </c>
      <c r="B261" s="43" t="b">
        <f t="shared" si="17"/>
        <v>1</v>
      </c>
      <c r="C261" s="38" t="s">
        <v>1526</v>
      </c>
      <c r="D261" s="38" t="s">
        <v>1526</v>
      </c>
      <c r="E261" s="46" t="s">
        <v>14</v>
      </c>
      <c r="F261" s="38" t="s">
        <v>1527</v>
      </c>
      <c r="G261" s="89">
        <v>45701</v>
      </c>
      <c r="H261" s="77" t="s">
        <v>1147</v>
      </c>
      <c r="I261" s="40" t="b">
        <f t="shared" si="20"/>
        <v>1</v>
      </c>
      <c r="J261" s="47">
        <v>45706</v>
      </c>
      <c r="K261" s="39">
        <v>45706</v>
      </c>
      <c r="L261" s="39">
        <v>45855</v>
      </c>
      <c r="M261" s="70" t="s">
        <v>430</v>
      </c>
      <c r="N261" s="41"/>
      <c r="O261" s="41"/>
    </row>
    <row r="262" spans="1:15" ht="14.25" customHeight="1">
      <c r="A262" s="22">
        <f t="shared" si="21"/>
        <v>261</v>
      </c>
      <c r="B262" s="43" t="b">
        <f t="shared" si="17"/>
        <v>1</v>
      </c>
      <c r="C262" s="38" t="s">
        <v>1528</v>
      </c>
      <c r="D262" s="38" t="s">
        <v>1528</v>
      </c>
      <c r="E262" s="46" t="s">
        <v>14</v>
      </c>
      <c r="F262" s="38" t="s">
        <v>1529</v>
      </c>
      <c r="G262" s="89">
        <v>45701</v>
      </c>
      <c r="H262" s="77" t="s">
        <v>1530</v>
      </c>
      <c r="I262" s="40" t="b">
        <f t="shared" si="20"/>
        <v>1</v>
      </c>
      <c r="J262" s="47">
        <v>45706</v>
      </c>
      <c r="K262" s="39">
        <v>45706</v>
      </c>
      <c r="L262" s="39">
        <v>45855</v>
      </c>
      <c r="M262" s="70" t="s">
        <v>430</v>
      </c>
      <c r="N262" s="41"/>
      <c r="O262" s="41"/>
    </row>
    <row r="263" spans="1:15" ht="14.25" customHeight="1">
      <c r="A263" s="22">
        <f t="shared" si="21"/>
        <v>262</v>
      </c>
      <c r="B263" s="43" t="b">
        <f t="shared" ref="B263:B284" si="22">+C263=D263</f>
        <v>1</v>
      </c>
      <c r="C263" s="38" t="s">
        <v>1531</v>
      </c>
      <c r="D263" s="38" t="s">
        <v>1531</v>
      </c>
      <c r="E263" s="46" t="s">
        <v>14</v>
      </c>
      <c r="F263" s="38" t="s">
        <v>1532</v>
      </c>
      <c r="G263" s="89">
        <v>45701</v>
      </c>
      <c r="H263" s="77" t="s">
        <v>1520</v>
      </c>
      <c r="I263" s="40" t="b">
        <f t="shared" si="20"/>
        <v>1</v>
      </c>
      <c r="J263" s="47">
        <v>45702</v>
      </c>
      <c r="K263" s="39">
        <v>45702</v>
      </c>
      <c r="L263" s="39">
        <v>45913</v>
      </c>
      <c r="M263" s="70" t="s">
        <v>1167</v>
      </c>
      <c r="N263" s="41"/>
      <c r="O263" s="41"/>
    </row>
    <row r="264" spans="1:15" ht="14.25" customHeight="1">
      <c r="A264" s="22">
        <f t="shared" si="21"/>
        <v>263</v>
      </c>
      <c r="B264" s="43" t="b">
        <f t="shared" si="22"/>
        <v>1</v>
      </c>
      <c r="C264" s="38" t="s">
        <v>1533</v>
      </c>
      <c r="D264" s="38" t="s">
        <v>1533</v>
      </c>
      <c r="E264" s="46" t="s">
        <v>14</v>
      </c>
      <c r="F264" s="38" t="s">
        <v>1534</v>
      </c>
      <c r="G264" s="89">
        <v>45701</v>
      </c>
      <c r="H264" s="77" t="s">
        <v>1520</v>
      </c>
      <c r="I264" s="40" t="b">
        <f t="shared" si="20"/>
        <v>1</v>
      </c>
      <c r="J264" s="47">
        <v>45702</v>
      </c>
      <c r="K264" s="39">
        <v>45702</v>
      </c>
      <c r="L264" s="39">
        <v>45913</v>
      </c>
      <c r="M264" s="70" t="s">
        <v>1167</v>
      </c>
      <c r="N264" s="41"/>
      <c r="O264" s="41"/>
    </row>
    <row r="265" spans="1:15" ht="14.25" customHeight="1">
      <c r="A265" s="22">
        <f t="shared" si="21"/>
        <v>264</v>
      </c>
      <c r="B265" s="43" t="b">
        <f t="shared" si="22"/>
        <v>1</v>
      </c>
      <c r="C265" s="38" t="s">
        <v>1535</v>
      </c>
      <c r="D265" s="38" t="s">
        <v>1535</v>
      </c>
      <c r="E265" s="46" t="s">
        <v>14</v>
      </c>
      <c r="F265" s="38" t="s">
        <v>1536</v>
      </c>
      <c r="G265" s="89">
        <v>45701</v>
      </c>
      <c r="H265" s="77" t="s">
        <v>1520</v>
      </c>
      <c r="I265" s="40" t="b">
        <f t="shared" si="20"/>
        <v>1</v>
      </c>
      <c r="J265" s="47">
        <v>45702</v>
      </c>
      <c r="K265" s="39">
        <v>45702</v>
      </c>
      <c r="L265" s="39">
        <v>45913</v>
      </c>
      <c r="M265" s="70" t="s">
        <v>1167</v>
      </c>
      <c r="N265" s="41"/>
      <c r="O265" s="41"/>
    </row>
    <row r="266" spans="1:15" ht="14.25" customHeight="1">
      <c r="A266" s="22">
        <f t="shared" si="21"/>
        <v>265</v>
      </c>
      <c r="B266" s="43" t="b">
        <f t="shared" si="22"/>
        <v>1</v>
      </c>
      <c r="C266" s="38" t="s">
        <v>1537</v>
      </c>
      <c r="D266" s="38" t="s">
        <v>1537</v>
      </c>
      <c r="E266" s="46" t="s">
        <v>14</v>
      </c>
      <c r="F266" s="38" t="s">
        <v>1538</v>
      </c>
      <c r="G266" s="89">
        <v>45701</v>
      </c>
      <c r="H266" s="77" t="s">
        <v>725</v>
      </c>
      <c r="I266" s="40" t="b">
        <f t="shared" si="20"/>
        <v>1</v>
      </c>
      <c r="J266" s="47">
        <v>45706</v>
      </c>
      <c r="K266" s="39">
        <v>45706</v>
      </c>
      <c r="L266" s="39">
        <v>45917</v>
      </c>
      <c r="M266" s="70" t="s">
        <v>430</v>
      </c>
      <c r="N266" s="41"/>
      <c r="O266" s="41"/>
    </row>
    <row r="267" spans="1:15" ht="14.25" customHeight="1">
      <c r="A267" s="22">
        <f t="shared" si="21"/>
        <v>266</v>
      </c>
      <c r="B267" s="43" t="b">
        <f t="shared" si="22"/>
        <v>1</v>
      </c>
      <c r="C267" s="38" t="s">
        <v>1539</v>
      </c>
      <c r="D267" s="38" t="s">
        <v>1539</v>
      </c>
      <c r="E267" s="46" t="s">
        <v>14</v>
      </c>
      <c r="F267" s="38" t="s">
        <v>1540</v>
      </c>
      <c r="G267" s="89">
        <v>45701</v>
      </c>
      <c r="H267" s="77" t="s">
        <v>1541</v>
      </c>
      <c r="I267" s="40" t="b">
        <f t="shared" si="20"/>
        <v>1</v>
      </c>
      <c r="J267" s="47">
        <v>45706</v>
      </c>
      <c r="K267" s="39">
        <v>45706</v>
      </c>
      <c r="L267" s="39">
        <v>46013</v>
      </c>
      <c r="M267" s="70" t="s">
        <v>732</v>
      </c>
      <c r="N267" s="41"/>
      <c r="O267" s="41"/>
    </row>
    <row r="268" spans="1:15" ht="14.25" customHeight="1">
      <c r="A268" s="22">
        <f t="shared" si="21"/>
        <v>267</v>
      </c>
      <c r="B268" s="43" t="b">
        <f t="shared" si="22"/>
        <v>1</v>
      </c>
      <c r="C268" s="38" t="s">
        <v>1542</v>
      </c>
      <c r="D268" s="38" t="s">
        <v>1542</v>
      </c>
      <c r="E268" s="46" t="s">
        <v>14</v>
      </c>
      <c r="F268" s="38" t="s">
        <v>1543</v>
      </c>
      <c r="G268" s="89">
        <v>45701</v>
      </c>
      <c r="H268" s="77" t="s">
        <v>1147</v>
      </c>
      <c r="I268" s="40" t="b">
        <f t="shared" si="20"/>
        <v>1</v>
      </c>
      <c r="J268" s="47">
        <v>45705</v>
      </c>
      <c r="K268" s="39">
        <v>45705</v>
      </c>
      <c r="L268" s="39">
        <v>45854</v>
      </c>
      <c r="M268" s="70" t="s">
        <v>430</v>
      </c>
      <c r="N268" s="41"/>
      <c r="O268" s="41"/>
    </row>
    <row r="269" spans="1:15" ht="14.25" customHeight="1">
      <c r="A269" s="22">
        <f t="shared" si="21"/>
        <v>268</v>
      </c>
      <c r="B269" s="43" t="b">
        <f t="shared" si="22"/>
        <v>1</v>
      </c>
      <c r="C269" s="38" t="s">
        <v>1544</v>
      </c>
      <c r="D269" s="38" t="s">
        <v>1544</v>
      </c>
      <c r="E269" s="46" t="s">
        <v>14</v>
      </c>
      <c r="F269" s="38" t="s">
        <v>1545</v>
      </c>
      <c r="G269" s="89">
        <v>45701</v>
      </c>
      <c r="H269" s="77" t="s">
        <v>1546</v>
      </c>
      <c r="I269" s="40" t="b">
        <f t="shared" si="20"/>
        <v>1</v>
      </c>
      <c r="J269" s="47">
        <v>45705</v>
      </c>
      <c r="K269" s="39">
        <v>45705</v>
      </c>
      <c r="L269" s="39">
        <v>45885</v>
      </c>
      <c r="M269" s="70" t="s">
        <v>732</v>
      </c>
      <c r="N269" s="41"/>
      <c r="O269" s="41"/>
    </row>
    <row r="270" spans="1:15" ht="14.25" customHeight="1">
      <c r="A270" s="22">
        <f t="shared" si="21"/>
        <v>269</v>
      </c>
      <c r="B270" s="43" t="b">
        <f t="shared" si="22"/>
        <v>1</v>
      </c>
      <c r="C270" s="38" t="s">
        <v>1547</v>
      </c>
      <c r="D270" s="38" t="s">
        <v>1547</v>
      </c>
      <c r="E270" s="46" t="s">
        <v>14</v>
      </c>
      <c r="F270" s="38" t="s">
        <v>1548</v>
      </c>
      <c r="G270" s="89">
        <v>45701</v>
      </c>
      <c r="H270" s="77" t="s">
        <v>1549</v>
      </c>
      <c r="I270" s="40" t="b">
        <f t="shared" si="20"/>
        <v>1</v>
      </c>
      <c r="J270" s="47">
        <v>45706</v>
      </c>
      <c r="K270" s="39">
        <v>45706</v>
      </c>
      <c r="L270" s="39">
        <v>45917</v>
      </c>
      <c r="M270" s="70" t="s">
        <v>1167</v>
      </c>
      <c r="N270" s="41"/>
      <c r="O270" s="41"/>
    </row>
    <row r="271" spans="1:15" ht="14.25" customHeight="1">
      <c r="A271" s="22">
        <f t="shared" si="21"/>
        <v>270</v>
      </c>
      <c r="B271" s="43" t="b">
        <f t="shared" si="22"/>
        <v>1</v>
      </c>
      <c r="C271" s="38" t="s">
        <v>1550</v>
      </c>
      <c r="D271" s="38" t="s">
        <v>1550</v>
      </c>
      <c r="E271" s="46" t="s">
        <v>14</v>
      </c>
      <c r="F271" s="38" t="s">
        <v>1551</v>
      </c>
      <c r="G271" s="89">
        <v>45701</v>
      </c>
      <c r="H271" s="77" t="s">
        <v>1075</v>
      </c>
      <c r="I271" s="40" t="b">
        <f t="shared" si="20"/>
        <v>1</v>
      </c>
      <c r="J271" s="42">
        <v>45709</v>
      </c>
      <c r="K271" s="39">
        <v>45709</v>
      </c>
      <c r="L271" s="39">
        <v>45920</v>
      </c>
      <c r="M271" s="70" t="s">
        <v>430</v>
      </c>
      <c r="N271" s="41"/>
      <c r="O271" s="41"/>
    </row>
    <row r="272" spans="1:15" ht="14.25" customHeight="1">
      <c r="A272" s="22">
        <f t="shared" si="21"/>
        <v>271</v>
      </c>
      <c r="B272" s="43" t="b">
        <f t="shared" si="22"/>
        <v>1</v>
      </c>
      <c r="C272" s="38" t="s">
        <v>1552</v>
      </c>
      <c r="D272" s="38" t="s">
        <v>1552</v>
      </c>
      <c r="E272" s="46" t="s">
        <v>14</v>
      </c>
      <c r="F272" s="38" t="s">
        <v>1553</v>
      </c>
      <c r="G272" s="89">
        <v>45701</v>
      </c>
      <c r="H272" s="77" t="s">
        <v>1554</v>
      </c>
      <c r="I272" s="40" t="b">
        <f t="shared" si="20"/>
        <v>1</v>
      </c>
      <c r="J272" s="47">
        <v>45708</v>
      </c>
      <c r="K272" s="39">
        <v>45708</v>
      </c>
      <c r="L272" s="39">
        <v>46010</v>
      </c>
      <c r="M272" s="70" t="s">
        <v>1182</v>
      </c>
      <c r="N272" s="41"/>
      <c r="O272" s="41"/>
    </row>
    <row r="273" spans="1:15" ht="14.25" customHeight="1">
      <c r="A273" s="22">
        <f t="shared" si="21"/>
        <v>272</v>
      </c>
      <c r="B273" s="43" t="b">
        <f t="shared" si="22"/>
        <v>1</v>
      </c>
      <c r="C273" s="38" t="s">
        <v>1555</v>
      </c>
      <c r="D273" s="38" t="s">
        <v>1555</v>
      </c>
      <c r="E273" s="46" t="s">
        <v>14</v>
      </c>
      <c r="F273" s="38" t="s">
        <v>1556</v>
      </c>
      <c r="G273" s="89">
        <v>45701</v>
      </c>
      <c r="H273" s="77" t="s">
        <v>1557</v>
      </c>
      <c r="I273" s="40" t="b">
        <f t="shared" si="20"/>
        <v>1</v>
      </c>
      <c r="J273" s="47">
        <v>45705</v>
      </c>
      <c r="K273" s="39">
        <v>45705</v>
      </c>
      <c r="L273" s="39">
        <v>45916</v>
      </c>
      <c r="M273" s="70" t="s">
        <v>1167</v>
      </c>
      <c r="N273" s="41"/>
      <c r="O273" s="41"/>
    </row>
    <row r="274" spans="1:15" ht="14.25" customHeight="1">
      <c r="A274" s="22">
        <f t="shared" si="21"/>
        <v>273</v>
      </c>
      <c r="B274" s="43" t="b">
        <f t="shared" si="22"/>
        <v>1</v>
      </c>
      <c r="C274" s="38" t="s">
        <v>1558</v>
      </c>
      <c r="D274" s="38" t="s">
        <v>1558</v>
      </c>
      <c r="E274" s="46" t="s">
        <v>14</v>
      </c>
      <c r="F274" s="38" t="s">
        <v>1559</v>
      </c>
      <c r="G274" s="89">
        <v>45702</v>
      </c>
      <c r="H274" s="77" t="s">
        <v>1370</v>
      </c>
      <c r="I274" s="40" t="b">
        <f t="shared" si="20"/>
        <v>1</v>
      </c>
      <c r="J274" s="47">
        <v>45706</v>
      </c>
      <c r="K274" s="39">
        <v>45706</v>
      </c>
      <c r="L274" s="39">
        <v>45855</v>
      </c>
      <c r="M274" s="70" t="s">
        <v>594</v>
      </c>
      <c r="N274" s="41"/>
      <c r="O274" s="41"/>
    </row>
    <row r="275" spans="1:15" ht="14.25" customHeight="1">
      <c r="A275" s="22">
        <f t="shared" si="21"/>
        <v>274</v>
      </c>
      <c r="B275" s="43" t="b">
        <f t="shared" si="22"/>
        <v>1</v>
      </c>
      <c r="C275" s="38" t="s">
        <v>1560</v>
      </c>
      <c r="D275" s="38" t="s">
        <v>1560</v>
      </c>
      <c r="E275" s="46" t="s">
        <v>14</v>
      </c>
      <c r="F275" s="38" t="s">
        <v>1561</v>
      </c>
      <c r="G275" s="89">
        <v>45702</v>
      </c>
      <c r="H275" s="77" t="s">
        <v>1554</v>
      </c>
      <c r="I275" s="40" t="b">
        <f t="shared" si="20"/>
        <v>1</v>
      </c>
      <c r="J275" s="47">
        <v>45705</v>
      </c>
      <c r="K275" s="39">
        <v>45705</v>
      </c>
      <c r="L275" s="39">
        <v>46011</v>
      </c>
      <c r="M275" s="70" t="s">
        <v>1182</v>
      </c>
      <c r="N275" s="41"/>
      <c r="O275" s="41"/>
    </row>
    <row r="276" spans="1:15" ht="14.25" customHeight="1">
      <c r="A276" s="22">
        <f t="shared" si="21"/>
        <v>275</v>
      </c>
      <c r="B276" s="43" t="b">
        <f t="shared" si="22"/>
        <v>1</v>
      </c>
      <c r="C276" s="38" t="s">
        <v>1562</v>
      </c>
      <c r="D276" s="38" t="s">
        <v>1562</v>
      </c>
      <c r="E276" s="46" t="s">
        <v>14</v>
      </c>
      <c r="F276" s="38" t="s">
        <v>1563</v>
      </c>
      <c r="G276" s="89">
        <v>45702</v>
      </c>
      <c r="H276" s="77" t="s">
        <v>1564</v>
      </c>
      <c r="I276" s="40" t="b">
        <f t="shared" si="20"/>
        <v>1</v>
      </c>
      <c r="J276" s="47">
        <v>45706</v>
      </c>
      <c r="K276" s="39">
        <v>45706</v>
      </c>
      <c r="L276" s="39">
        <v>45855</v>
      </c>
      <c r="M276" s="70" t="s">
        <v>1188</v>
      </c>
      <c r="N276" s="41"/>
      <c r="O276" s="41"/>
    </row>
    <row r="277" spans="1:15" ht="15" customHeight="1">
      <c r="A277" s="22">
        <f t="shared" si="21"/>
        <v>276</v>
      </c>
      <c r="B277" s="43" t="b">
        <f t="shared" si="22"/>
        <v>1</v>
      </c>
      <c r="C277" s="38" t="s">
        <v>1565</v>
      </c>
      <c r="D277" s="38" t="s">
        <v>1565</v>
      </c>
      <c r="E277" s="46" t="s">
        <v>14</v>
      </c>
      <c r="F277" s="38" t="s">
        <v>1566</v>
      </c>
      <c r="G277" s="89">
        <v>45702</v>
      </c>
      <c r="H277" s="77" t="s">
        <v>495</v>
      </c>
      <c r="I277" s="40" t="b">
        <f t="shared" si="20"/>
        <v>1</v>
      </c>
      <c r="J277" s="47">
        <v>45703</v>
      </c>
      <c r="K277" s="39">
        <v>45703</v>
      </c>
      <c r="L277" s="39">
        <v>46005</v>
      </c>
      <c r="M277" s="70" t="s">
        <v>126</v>
      </c>
      <c r="N277" s="41"/>
      <c r="O277" s="41" t="s">
        <v>1567</v>
      </c>
    </row>
    <row r="278" spans="1:15" ht="16.5" customHeight="1">
      <c r="A278" s="22">
        <f t="shared" si="21"/>
        <v>277</v>
      </c>
      <c r="B278" s="43" t="b">
        <f t="shared" si="22"/>
        <v>1</v>
      </c>
      <c r="C278" s="38" t="s">
        <v>1568</v>
      </c>
      <c r="D278" s="38" t="s">
        <v>1568</v>
      </c>
      <c r="E278" s="46" t="s">
        <v>14</v>
      </c>
      <c r="F278" s="38" t="s">
        <v>1569</v>
      </c>
      <c r="G278" s="89">
        <v>45702</v>
      </c>
      <c r="H278" s="77" t="s">
        <v>1570</v>
      </c>
      <c r="I278" s="40" t="b">
        <f t="shared" si="20"/>
        <v>1</v>
      </c>
      <c r="J278" s="42">
        <v>45713</v>
      </c>
      <c r="K278" s="39">
        <v>45713</v>
      </c>
      <c r="L278" s="39">
        <v>45911</v>
      </c>
      <c r="M278" s="70" t="s">
        <v>1389</v>
      </c>
      <c r="N278" s="41"/>
      <c r="O278" s="41"/>
    </row>
    <row r="279" spans="1:15" ht="14.25" customHeight="1">
      <c r="A279" s="22">
        <f t="shared" si="21"/>
        <v>278</v>
      </c>
      <c r="B279" s="43" t="b">
        <f t="shared" si="22"/>
        <v>1</v>
      </c>
      <c r="C279" s="38" t="s">
        <v>1571</v>
      </c>
      <c r="D279" s="38" t="s">
        <v>1571</v>
      </c>
      <c r="E279" s="46" t="s">
        <v>14</v>
      </c>
      <c r="F279" s="38" t="s">
        <v>1572</v>
      </c>
      <c r="G279" s="89">
        <v>45703</v>
      </c>
      <c r="H279" s="77" t="s">
        <v>1147</v>
      </c>
      <c r="I279" s="40" t="b">
        <f t="shared" si="20"/>
        <v>1</v>
      </c>
      <c r="J279" s="42">
        <v>45708</v>
      </c>
      <c r="K279" s="39">
        <v>45708</v>
      </c>
      <c r="L279" s="39">
        <v>45857</v>
      </c>
      <c r="M279" s="70" t="s">
        <v>430</v>
      </c>
      <c r="N279" s="41"/>
      <c r="O279" s="41"/>
    </row>
    <row r="280" spans="1:15" ht="14.25" customHeight="1">
      <c r="A280" s="22">
        <f t="shared" si="21"/>
        <v>279</v>
      </c>
      <c r="B280" s="43" t="b">
        <f t="shared" si="22"/>
        <v>1</v>
      </c>
      <c r="C280" s="38" t="s">
        <v>1573</v>
      </c>
      <c r="D280" s="38" t="s">
        <v>1573</v>
      </c>
      <c r="E280" s="46" t="s">
        <v>14</v>
      </c>
      <c r="F280" s="38" t="s">
        <v>1574</v>
      </c>
      <c r="G280" s="89">
        <v>45705</v>
      </c>
      <c r="H280" s="77" t="s">
        <v>1323</v>
      </c>
      <c r="I280" s="40" t="b">
        <f t="shared" si="20"/>
        <v>1</v>
      </c>
      <c r="J280" s="42">
        <v>45706</v>
      </c>
      <c r="K280" s="39">
        <v>45706</v>
      </c>
      <c r="L280" s="39">
        <v>45855</v>
      </c>
      <c r="M280" s="70" t="s">
        <v>430</v>
      </c>
      <c r="N280" s="41"/>
      <c r="O280" s="41"/>
    </row>
    <row r="281" spans="1:15" ht="14.25" customHeight="1">
      <c r="A281" s="22">
        <f t="shared" si="21"/>
        <v>280</v>
      </c>
      <c r="B281" s="43" t="b">
        <f t="shared" si="22"/>
        <v>1</v>
      </c>
      <c r="C281" s="38" t="s">
        <v>1575</v>
      </c>
      <c r="D281" s="38" t="s">
        <v>1575</v>
      </c>
      <c r="E281" s="46" t="s">
        <v>14</v>
      </c>
      <c r="F281" s="38" t="s">
        <v>1576</v>
      </c>
      <c r="G281" s="89">
        <v>45705</v>
      </c>
      <c r="H281" s="77" t="s">
        <v>1130</v>
      </c>
      <c r="I281" s="40" t="b">
        <f t="shared" si="20"/>
        <v>1</v>
      </c>
      <c r="J281" s="42">
        <v>45708</v>
      </c>
      <c r="K281" s="39">
        <v>45708</v>
      </c>
      <c r="L281" s="39">
        <v>45919</v>
      </c>
      <c r="M281" s="70" t="s">
        <v>430</v>
      </c>
      <c r="N281" s="41"/>
      <c r="O281" s="41"/>
    </row>
    <row r="282" spans="1:15" ht="14.25" customHeight="1">
      <c r="A282" s="22">
        <f t="shared" si="21"/>
        <v>281</v>
      </c>
      <c r="B282" s="43" t="b">
        <f t="shared" si="22"/>
        <v>1</v>
      </c>
      <c r="C282" s="38" t="s">
        <v>1577</v>
      </c>
      <c r="D282" s="38" t="s">
        <v>1577</v>
      </c>
      <c r="E282" s="46" t="s">
        <v>14</v>
      </c>
      <c r="F282" s="38" t="s">
        <v>1578</v>
      </c>
      <c r="G282" s="89">
        <v>45705</v>
      </c>
      <c r="H282" s="77" t="s">
        <v>1142</v>
      </c>
      <c r="I282" s="40" t="b">
        <f t="shared" si="20"/>
        <v>1</v>
      </c>
      <c r="J282" s="42">
        <v>45706</v>
      </c>
      <c r="K282" s="39">
        <v>45706</v>
      </c>
      <c r="L282" s="39">
        <v>45959</v>
      </c>
      <c r="M282" s="70" t="s">
        <v>1579</v>
      </c>
      <c r="N282" s="41"/>
      <c r="O282" s="41" t="s">
        <v>1251</v>
      </c>
    </row>
    <row r="283" spans="1:15" ht="14.25" customHeight="1">
      <c r="A283" s="22">
        <f t="shared" si="21"/>
        <v>282</v>
      </c>
      <c r="B283" s="43" t="b">
        <f t="shared" si="22"/>
        <v>1</v>
      </c>
      <c r="C283" s="38" t="s">
        <v>1580</v>
      </c>
      <c r="D283" s="38" t="s">
        <v>1580</v>
      </c>
      <c r="E283" s="46" t="s">
        <v>14</v>
      </c>
      <c r="F283" s="38" t="s">
        <v>1581</v>
      </c>
      <c r="G283" s="89">
        <v>45705</v>
      </c>
      <c r="H283" s="77" t="s">
        <v>737</v>
      </c>
      <c r="I283" s="40" t="b">
        <f t="shared" si="20"/>
        <v>1</v>
      </c>
      <c r="J283" s="42">
        <v>45706</v>
      </c>
      <c r="K283" s="39">
        <v>45706</v>
      </c>
      <c r="L283" s="39" t="s">
        <v>1582</v>
      </c>
      <c r="M283" s="70" t="s">
        <v>1583</v>
      </c>
      <c r="N283" s="41"/>
      <c r="O283" s="41"/>
    </row>
    <row r="284" spans="1:15" ht="14.25" customHeight="1">
      <c r="A284" s="22">
        <f t="shared" si="21"/>
        <v>283</v>
      </c>
      <c r="B284" s="43" t="b">
        <f t="shared" si="22"/>
        <v>1</v>
      </c>
      <c r="C284" s="38" t="s">
        <v>1584</v>
      </c>
      <c r="D284" s="38" t="s">
        <v>1584</v>
      </c>
      <c r="E284" s="46" t="s">
        <v>14</v>
      </c>
      <c r="F284" s="38" t="s">
        <v>1585</v>
      </c>
      <c r="G284" s="89">
        <v>45705</v>
      </c>
      <c r="H284" s="77" t="s">
        <v>1008</v>
      </c>
      <c r="I284" s="40" t="b">
        <f t="shared" si="20"/>
        <v>1</v>
      </c>
      <c r="J284" s="42">
        <v>45705</v>
      </c>
      <c r="K284" s="39">
        <v>45705</v>
      </c>
      <c r="L284" s="39">
        <v>45916</v>
      </c>
      <c r="M284" s="70" t="s">
        <v>37</v>
      </c>
      <c r="N284" s="41"/>
      <c r="O284" s="41"/>
    </row>
    <row r="285" spans="1:15" ht="14.25" customHeight="1">
      <c r="A285" s="22">
        <f t="shared" si="21"/>
        <v>284</v>
      </c>
      <c r="B285" s="43" t="b">
        <f>+C285=D285</f>
        <v>1</v>
      </c>
      <c r="C285" s="38" t="s">
        <v>1586</v>
      </c>
      <c r="D285" s="38" t="s">
        <v>1586</v>
      </c>
      <c r="E285" s="46" t="s">
        <v>14</v>
      </c>
      <c r="F285" s="38" t="s">
        <v>1587</v>
      </c>
      <c r="G285" s="89">
        <v>45705</v>
      </c>
      <c r="H285" s="77" t="s">
        <v>1147</v>
      </c>
      <c r="I285" s="40" t="b">
        <f>+K285=J285</f>
        <v>1</v>
      </c>
      <c r="J285" s="42">
        <v>45709</v>
      </c>
      <c r="K285" s="39">
        <v>45709</v>
      </c>
      <c r="L285" s="39">
        <v>45858</v>
      </c>
      <c r="M285" s="70" t="s">
        <v>430</v>
      </c>
      <c r="N285" s="41"/>
      <c r="O285" s="41"/>
    </row>
    <row r="286" spans="1:15" ht="14.25" customHeight="1">
      <c r="A286" s="22">
        <f t="shared" si="21"/>
        <v>285</v>
      </c>
      <c r="B286" s="43" t="b">
        <f>+C286=D286</f>
        <v>1</v>
      </c>
      <c r="C286" s="38" t="s">
        <v>1588</v>
      </c>
      <c r="D286" s="38" t="s">
        <v>1588</v>
      </c>
      <c r="E286" s="46" t="s">
        <v>14</v>
      </c>
      <c r="F286" s="38" t="s">
        <v>1589</v>
      </c>
      <c r="G286" s="89">
        <v>45705</v>
      </c>
      <c r="H286" s="77" t="s">
        <v>1209</v>
      </c>
      <c r="I286" s="40" t="b">
        <f>+K286=J286</f>
        <v>1</v>
      </c>
      <c r="J286" s="42">
        <v>45708</v>
      </c>
      <c r="K286" s="39">
        <v>45708</v>
      </c>
      <c r="L286" s="39">
        <v>45917</v>
      </c>
      <c r="M286" s="70" t="s">
        <v>430</v>
      </c>
      <c r="N286" s="41"/>
      <c r="O286" s="41"/>
    </row>
    <row r="287" spans="1:15" ht="14.25" customHeight="1">
      <c r="A287" s="22">
        <f t="shared" si="21"/>
        <v>286</v>
      </c>
      <c r="B287" s="43" t="b">
        <f>+C287=D287</f>
        <v>1</v>
      </c>
      <c r="C287" s="38" t="s">
        <v>1590</v>
      </c>
      <c r="D287" s="38" t="s">
        <v>1590</v>
      </c>
      <c r="E287" s="46" t="s">
        <v>14</v>
      </c>
      <c r="F287" s="38" t="s">
        <v>1591</v>
      </c>
      <c r="G287" s="89">
        <v>45705</v>
      </c>
      <c r="H287" s="77" t="s">
        <v>1592</v>
      </c>
      <c r="I287" s="40" t="b">
        <f>+K287=J287</f>
        <v>1</v>
      </c>
      <c r="J287" s="42">
        <v>45706</v>
      </c>
      <c r="K287" s="39">
        <v>45706</v>
      </c>
      <c r="L287" s="39">
        <v>46008</v>
      </c>
      <c r="M287" s="70" t="s">
        <v>560</v>
      </c>
      <c r="N287" s="41"/>
      <c r="O287" s="41"/>
    </row>
    <row r="288" spans="1:15" ht="14.25" customHeight="1">
      <c r="A288" s="22">
        <f t="shared" si="21"/>
        <v>287</v>
      </c>
      <c r="B288" s="43" t="b">
        <f t="shared" ref="B288:B338" si="23">+C288=D288</f>
        <v>1</v>
      </c>
      <c r="C288" s="38" t="s">
        <v>1593</v>
      </c>
      <c r="D288" s="38" t="s">
        <v>1593</v>
      </c>
      <c r="E288" s="46" t="s">
        <v>14</v>
      </c>
      <c r="F288" s="38" t="s">
        <v>1594</v>
      </c>
      <c r="G288" s="89">
        <v>45706</v>
      </c>
      <c r="H288" s="77" t="s">
        <v>1142</v>
      </c>
      <c r="I288" s="40" t="b">
        <f t="shared" ref="I288:I338" si="24">+K288=J288</f>
        <v>1</v>
      </c>
      <c r="J288" s="42">
        <v>45707</v>
      </c>
      <c r="K288" s="39">
        <v>45707</v>
      </c>
      <c r="L288" s="39">
        <v>45960</v>
      </c>
      <c r="M288" s="70" t="s">
        <v>581</v>
      </c>
      <c r="N288" s="41"/>
      <c r="O288" s="41" t="s">
        <v>1251</v>
      </c>
    </row>
    <row r="289" spans="1:15" ht="14.25" customHeight="1">
      <c r="A289" s="22">
        <f t="shared" si="21"/>
        <v>288</v>
      </c>
      <c r="B289" s="43" t="b">
        <f t="shared" si="23"/>
        <v>1</v>
      </c>
      <c r="C289" s="38" t="s">
        <v>1595</v>
      </c>
      <c r="D289" s="38" t="s">
        <v>1595</v>
      </c>
      <c r="E289" s="46" t="s">
        <v>14</v>
      </c>
      <c r="F289" s="38" t="s">
        <v>1596</v>
      </c>
      <c r="G289" s="89">
        <v>45706</v>
      </c>
      <c r="H289" s="77" t="s">
        <v>866</v>
      </c>
      <c r="I289" s="40" t="b">
        <f t="shared" si="24"/>
        <v>1</v>
      </c>
      <c r="J289" s="42">
        <v>45707</v>
      </c>
      <c r="K289" s="39">
        <v>45707</v>
      </c>
      <c r="L289" s="39">
        <v>46009</v>
      </c>
      <c r="M289" s="70" t="s">
        <v>581</v>
      </c>
      <c r="N289" s="41"/>
      <c r="O289" s="41"/>
    </row>
    <row r="290" spans="1:15" ht="14.25" customHeight="1">
      <c r="A290" s="22">
        <f t="shared" si="21"/>
        <v>289</v>
      </c>
      <c r="B290" s="43" t="b">
        <f t="shared" si="23"/>
        <v>1</v>
      </c>
      <c r="C290" s="38" t="s">
        <v>1597</v>
      </c>
      <c r="D290" s="38" t="s">
        <v>1597</v>
      </c>
      <c r="E290" s="46" t="s">
        <v>14</v>
      </c>
      <c r="F290" s="38" t="s">
        <v>1598</v>
      </c>
      <c r="G290" s="89">
        <v>45706</v>
      </c>
      <c r="H290" s="77" t="s">
        <v>866</v>
      </c>
      <c r="I290" s="40" t="b">
        <f t="shared" si="24"/>
        <v>1</v>
      </c>
      <c r="J290" s="42">
        <v>45707</v>
      </c>
      <c r="K290" s="39">
        <v>45707</v>
      </c>
      <c r="L290" s="39">
        <v>46009</v>
      </c>
      <c r="M290" s="70" t="s">
        <v>581</v>
      </c>
      <c r="N290" s="41"/>
      <c r="O290" s="41"/>
    </row>
    <row r="291" spans="1:15" ht="14.25" customHeight="1">
      <c r="A291" s="22">
        <f t="shared" si="21"/>
        <v>290</v>
      </c>
      <c r="B291" s="43" t="b">
        <f t="shared" si="23"/>
        <v>1</v>
      </c>
      <c r="C291" s="38" t="s">
        <v>1599</v>
      </c>
      <c r="D291" s="38" t="s">
        <v>1599</v>
      </c>
      <c r="E291" s="46" t="s">
        <v>14</v>
      </c>
      <c r="F291" s="38" t="s">
        <v>1600</v>
      </c>
      <c r="G291" s="89">
        <v>45706</v>
      </c>
      <c r="H291" s="77" t="s">
        <v>1323</v>
      </c>
      <c r="I291" s="40" t="b">
        <f t="shared" si="24"/>
        <v>1</v>
      </c>
      <c r="J291" s="42">
        <v>45708</v>
      </c>
      <c r="K291" s="39">
        <v>45708</v>
      </c>
      <c r="L291" s="39">
        <v>45857</v>
      </c>
      <c r="M291" s="70" t="s">
        <v>430</v>
      </c>
      <c r="N291" s="41"/>
      <c r="O291" s="41"/>
    </row>
    <row r="292" spans="1:15" ht="14.25" customHeight="1">
      <c r="A292" s="22">
        <f t="shared" si="21"/>
        <v>291</v>
      </c>
      <c r="B292" s="43" t="b">
        <f t="shared" si="23"/>
        <v>1</v>
      </c>
      <c r="C292" s="38" t="s">
        <v>1601</v>
      </c>
      <c r="D292" s="38" t="s">
        <v>1601</v>
      </c>
      <c r="E292" s="46" t="s">
        <v>14</v>
      </c>
      <c r="F292" s="38" t="s">
        <v>1602</v>
      </c>
      <c r="G292" s="89">
        <v>45706</v>
      </c>
      <c r="H292" s="77" t="s">
        <v>1603</v>
      </c>
      <c r="I292" s="40" t="b">
        <f t="shared" si="24"/>
        <v>1</v>
      </c>
      <c r="J292" s="42">
        <v>45708</v>
      </c>
      <c r="K292" s="39">
        <v>45708</v>
      </c>
      <c r="L292" s="39">
        <v>45857</v>
      </c>
      <c r="M292" s="70" t="s">
        <v>430</v>
      </c>
      <c r="N292" s="41"/>
      <c r="O292" s="41"/>
    </row>
    <row r="293" spans="1:15" ht="14.25" customHeight="1">
      <c r="A293" s="22">
        <f t="shared" si="21"/>
        <v>292</v>
      </c>
      <c r="B293" s="43" t="b">
        <f t="shared" si="23"/>
        <v>1</v>
      </c>
      <c r="C293" s="38" t="s">
        <v>1604</v>
      </c>
      <c r="D293" s="38" t="s">
        <v>1604</v>
      </c>
      <c r="E293" s="46" t="s">
        <v>14</v>
      </c>
      <c r="F293" s="38" t="s">
        <v>1605</v>
      </c>
      <c r="G293" s="89">
        <v>45706</v>
      </c>
      <c r="H293" s="77" t="s">
        <v>1606</v>
      </c>
      <c r="I293" s="40" t="b">
        <f t="shared" si="24"/>
        <v>1</v>
      </c>
      <c r="J293" s="42">
        <v>45712</v>
      </c>
      <c r="K293" s="39">
        <v>45712</v>
      </c>
      <c r="L293" s="39">
        <v>45861</v>
      </c>
      <c r="M293" s="70" t="s">
        <v>430</v>
      </c>
      <c r="N293" s="41"/>
      <c r="O293" s="41"/>
    </row>
    <row r="294" spans="1:15" ht="14.25" customHeight="1">
      <c r="A294" s="22">
        <f t="shared" si="21"/>
        <v>293</v>
      </c>
      <c r="B294" s="43" t="b">
        <f t="shared" si="23"/>
        <v>1</v>
      </c>
      <c r="C294" s="38" t="s">
        <v>1607</v>
      </c>
      <c r="D294" s="38" t="s">
        <v>1607</v>
      </c>
      <c r="E294" s="46" t="s">
        <v>14</v>
      </c>
      <c r="F294" s="38" t="s">
        <v>1608</v>
      </c>
      <c r="G294" s="89">
        <v>45706</v>
      </c>
      <c r="H294" s="77" t="s">
        <v>1609</v>
      </c>
      <c r="I294" s="40" t="b">
        <f t="shared" si="24"/>
        <v>1</v>
      </c>
      <c r="J294" s="42">
        <v>45707</v>
      </c>
      <c r="K294" s="39">
        <v>45707</v>
      </c>
      <c r="L294" s="39">
        <v>46009</v>
      </c>
      <c r="M294" s="70" t="s">
        <v>581</v>
      </c>
      <c r="N294" s="41"/>
      <c r="O294" s="41"/>
    </row>
    <row r="295" spans="1:15" ht="14.25" customHeight="1">
      <c r="A295" s="22">
        <f t="shared" si="21"/>
        <v>294</v>
      </c>
      <c r="B295" s="43" t="b">
        <f t="shared" si="23"/>
        <v>1</v>
      </c>
      <c r="C295" s="38" t="s">
        <v>1610</v>
      </c>
      <c r="D295" s="38" t="s">
        <v>1610</v>
      </c>
      <c r="E295" s="46" t="s">
        <v>14</v>
      </c>
      <c r="F295" s="38" t="s">
        <v>1611</v>
      </c>
      <c r="G295" s="89">
        <v>45706</v>
      </c>
      <c r="H295" s="77" t="s">
        <v>1612</v>
      </c>
      <c r="I295" s="40" t="b">
        <f t="shared" si="24"/>
        <v>1</v>
      </c>
      <c r="J295" s="42">
        <v>45707</v>
      </c>
      <c r="K295" s="39">
        <v>45707</v>
      </c>
      <c r="L295" s="39">
        <v>45887</v>
      </c>
      <c r="M295" s="70" t="s">
        <v>1182</v>
      </c>
      <c r="N295" s="41"/>
      <c r="O295" s="41"/>
    </row>
    <row r="296" spans="1:15" ht="14.25" customHeight="1">
      <c r="A296" s="22">
        <f t="shared" si="21"/>
        <v>295</v>
      </c>
      <c r="B296" s="43" t="b">
        <f t="shared" si="23"/>
        <v>1</v>
      </c>
      <c r="C296" s="38" t="s">
        <v>1613</v>
      </c>
      <c r="D296" s="38" t="s">
        <v>1613</v>
      </c>
      <c r="E296" s="46" t="s">
        <v>14</v>
      </c>
      <c r="F296" s="38" t="s">
        <v>1614</v>
      </c>
      <c r="G296" s="89">
        <v>45706</v>
      </c>
      <c r="H296" s="77" t="s">
        <v>1615</v>
      </c>
      <c r="I296" s="40" t="b">
        <f t="shared" si="24"/>
        <v>1</v>
      </c>
      <c r="J296" s="42">
        <v>45707</v>
      </c>
      <c r="K296" s="39">
        <v>45707</v>
      </c>
      <c r="L296" s="39">
        <v>45958</v>
      </c>
      <c r="M296" s="70" t="s">
        <v>991</v>
      </c>
      <c r="N296" s="41"/>
      <c r="O296" s="41"/>
    </row>
    <row r="297" spans="1:15" ht="14.25" customHeight="1">
      <c r="A297" s="22">
        <f t="shared" si="21"/>
        <v>296</v>
      </c>
      <c r="B297" s="43" t="b">
        <f t="shared" si="23"/>
        <v>1</v>
      </c>
      <c r="C297" s="38" t="s">
        <v>1616</v>
      </c>
      <c r="D297" s="38" t="s">
        <v>1616</v>
      </c>
      <c r="E297" s="46" t="s">
        <v>14</v>
      </c>
      <c r="F297" s="38" t="s">
        <v>1617</v>
      </c>
      <c r="G297" s="89">
        <v>45706</v>
      </c>
      <c r="H297" s="77" t="s">
        <v>1618</v>
      </c>
      <c r="I297" s="40" t="b">
        <f t="shared" si="24"/>
        <v>1</v>
      </c>
      <c r="J297" s="42">
        <v>45708</v>
      </c>
      <c r="K297" s="39">
        <v>45708</v>
      </c>
      <c r="L297" s="39">
        <v>46010</v>
      </c>
      <c r="M297" s="70" t="s">
        <v>991</v>
      </c>
      <c r="N297" s="41"/>
      <c r="O297" s="41"/>
    </row>
    <row r="298" spans="1:15" ht="14.25" customHeight="1">
      <c r="A298" s="22">
        <f t="shared" si="21"/>
        <v>297</v>
      </c>
      <c r="B298" s="43" t="b">
        <f t="shared" si="23"/>
        <v>1</v>
      </c>
      <c r="C298" s="38" t="s">
        <v>1619</v>
      </c>
      <c r="D298" s="38" t="s">
        <v>1619</v>
      </c>
      <c r="E298" s="46" t="s">
        <v>14</v>
      </c>
      <c r="F298" s="38" t="s">
        <v>1620</v>
      </c>
      <c r="G298" s="89">
        <v>45706</v>
      </c>
      <c r="H298" s="77" t="s">
        <v>1147</v>
      </c>
      <c r="I298" s="40" t="b">
        <f t="shared" si="24"/>
        <v>1</v>
      </c>
      <c r="J298" s="42">
        <v>45712</v>
      </c>
      <c r="K298" s="39">
        <v>45712</v>
      </c>
      <c r="L298" s="39" t="s">
        <v>1621</v>
      </c>
      <c r="M298" s="70" t="s">
        <v>430</v>
      </c>
      <c r="N298" s="41"/>
      <c r="O298" s="41"/>
    </row>
    <row r="299" spans="1:15" ht="14.25" customHeight="1">
      <c r="A299" s="22">
        <f t="shared" si="21"/>
        <v>298</v>
      </c>
      <c r="B299" s="43" t="b">
        <f t="shared" si="23"/>
        <v>1</v>
      </c>
      <c r="C299" s="38" t="s">
        <v>1622</v>
      </c>
      <c r="D299" s="38" t="s">
        <v>1622</v>
      </c>
      <c r="E299" s="46" t="s">
        <v>14</v>
      </c>
      <c r="F299" s="38" t="s">
        <v>1623</v>
      </c>
      <c r="G299" s="89">
        <v>45706</v>
      </c>
      <c r="H299" s="77" t="s">
        <v>1624</v>
      </c>
      <c r="I299" s="40" t="b">
        <f t="shared" si="24"/>
        <v>1</v>
      </c>
      <c r="J299" s="42">
        <v>45707</v>
      </c>
      <c r="K299" s="39">
        <v>45707</v>
      </c>
      <c r="L299" s="39">
        <v>45983</v>
      </c>
      <c r="M299" s="70" t="s">
        <v>581</v>
      </c>
      <c r="N299" s="41"/>
      <c r="O299" s="41"/>
    </row>
    <row r="300" spans="1:15" ht="14.25" customHeight="1">
      <c r="A300" s="22">
        <f t="shared" si="21"/>
        <v>299</v>
      </c>
      <c r="B300" s="43" t="b">
        <f t="shared" si="23"/>
        <v>1</v>
      </c>
      <c r="C300" s="38" t="s">
        <v>1625</v>
      </c>
      <c r="D300" s="38" t="s">
        <v>1625</v>
      </c>
      <c r="E300" s="46" t="s">
        <v>14</v>
      </c>
      <c r="F300" s="38" t="s">
        <v>1626</v>
      </c>
      <c r="G300" s="89">
        <v>45706</v>
      </c>
      <c r="H300" s="77" t="s">
        <v>1627</v>
      </c>
      <c r="I300" s="40" t="b">
        <f t="shared" si="24"/>
        <v>1</v>
      </c>
      <c r="J300" s="42">
        <v>45708</v>
      </c>
      <c r="K300" s="39">
        <v>45708</v>
      </c>
      <c r="L300" s="39">
        <v>45919</v>
      </c>
      <c r="M300" s="70" t="s">
        <v>430</v>
      </c>
      <c r="N300" s="41"/>
      <c r="O300" s="41"/>
    </row>
    <row r="301" spans="1:15" ht="14.25" customHeight="1">
      <c r="A301" s="22">
        <f t="shared" si="21"/>
        <v>300</v>
      </c>
      <c r="B301" s="43" t="b">
        <f t="shared" si="23"/>
        <v>1</v>
      </c>
      <c r="C301" s="38" t="s">
        <v>1628</v>
      </c>
      <c r="D301" s="38" t="s">
        <v>1628</v>
      </c>
      <c r="E301" s="46" t="s">
        <v>14</v>
      </c>
      <c r="F301" s="38" t="s">
        <v>1629</v>
      </c>
      <c r="G301" s="89">
        <v>45707</v>
      </c>
      <c r="H301" s="77" t="s">
        <v>725</v>
      </c>
      <c r="I301" s="40" t="b">
        <f t="shared" si="24"/>
        <v>1</v>
      </c>
      <c r="J301" s="42">
        <v>45708</v>
      </c>
      <c r="K301" s="39">
        <v>45708</v>
      </c>
      <c r="L301" s="39">
        <v>45919</v>
      </c>
      <c r="M301" s="70" t="s">
        <v>430</v>
      </c>
      <c r="N301" s="41"/>
      <c r="O301" s="41"/>
    </row>
    <row r="302" spans="1:15" ht="14.25" customHeight="1">
      <c r="A302" s="22">
        <f t="shared" si="21"/>
        <v>301</v>
      </c>
      <c r="B302" s="43" t="b">
        <f t="shared" si="23"/>
        <v>1</v>
      </c>
      <c r="C302" s="38" t="s">
        <v>1630</v>
      </c>
      <c r="D302" s="38" t="s">
        <v>1630</v>
      </c>
      <c r="E302" s="46" t="s">
        <v>14</v>
      </c>
      <c r="F302" s="38" t="s">
        <v>1631</v>
      </c>
      <c r="G302" s="89">
        <v>45707</v>
      </c>
      <c r="H302" s="77" t="s">
        <v>1632</v>
      </c>
      <c r="I302" s="40" t="b">
        <f t="shared" si="24"/>
        <v>1</v>
      </c>
      <c r="J302" s="42">
        <v>45707</v>
      </c>
      <c r="K302" s="39">
        <v>45707</v>
      </c>
      <c r="L302" s="39">
        <v>45847</v>
      </c>
      <c r="M302" s="70" t="s">
        <v>174</v>
      </c>
      <c r="N302" s="41"/>
      <c r="O302" s="41"/>
    </row>
    <row r="303" spans="1:15" ht="14.25" customHeight="1">
      <c r="A303" s="22">
        <f t="shared" si="21"/>
        <v>302</v>
      </c>
      <c r="B303" s="43" t="b">
        <f t="shared" si="23"/>
        <v>1</v>
      </c>
      <c r="C303" s="38" t="s">
        <v>1633</v>
      </c>
      <c r="D303" s="38" t="s">
        <v>1633</v>
      </c>
      <c r="E303" s="46" t="s">
        <v>14</v>
      </c>
      <c r="F303" s="38" t="s">
        <v>1634</v>
      </c>
      <c r="G303" s="89">
        <v>45707</v>
      </c>
      <c r="H303" s="77" t="s">
        <v>1147</v>
      </c>
      <c r="I303" s="40" t="b">
        <f t="shared" si="24"/>
        <v>1</v>
      </c>
      <c r="J303" s="42">
        <v>45709</v>
      </c>
      <c r="K303" s="39">
        <v>45709</v>
      </c>
      <c r="L303" s="39">
        <v>45858</v>
      </c>
      <c r="M303" s="70" t="s">
        <v>430</v>
      </c>
      <c r="N303" s="41"/>
      <c r="O303" s="41"/>
    </row>
    <row r="304" spans="1:15" ht="14.25" customHeight="1">
      <c r="A304" s="22">
        <f t="shared" si="21"/>
        <v>303</v>
      </c>
      <c r="B304" s="43" t="b">
        <f t="shared" si="23"/>
        <v>1</v>
      </c>
      <c r="C304" s="38" t="s">
        <v>1635</v>
      </c>
      <c r="D304" s="38" t="s">
        <v>1635</v>
      </c>
      <c r="E304" s="46" t="s">
        <v>14</v>
      </c>
      <c r="F304" s="38" t="s">
        <v>1636</v>
      </c>
      <c r="G304" s="89">
        <v>45707</v>
      </c>
      <c r="H304" s="77" t="s">
        <v>1637</v>
      </c>
      <c r="I304" s="40" t="b">
        <f t="shared" si="24"/>
        <v>1</v>
      </c>
      <c r="J304" s="42">
        <v>45709</v>
      </c>
      <c r="K304" s="39">
        <v>45709</v>
      </c>
      <c r="L304" s="39">
        <v>45716</v>
      </c>
      <c r="M304" s="70" t="s">
        <v>785</v>
      </c>
      <c r="N304" s="41" t="s">
        <v>659</v>
      </c>
      <c r="O304" s="41"/>
    </row>
    <row r="305" spans="1:15" ht="14.25" customHeight="1">
      <c r="A305" s="22">
        <f t="shared" si="21"/>
        <v>304</v>
      </c>
      <c r="B305" s="43" t="b">
        <f t="shared" si="23"/>
        <v>1</v>
      </c>
      <c r="C305" s="38" t="s">
        <v>1638</v>
      </c>
      <c r="D305" s="38" t="s">
        <v>1638</v>
      </c>
      <c r="E305" s="46" t="s">
        <v>14</v>
      </c>
      <c r="F305" s="38" t="s">
        <v>1639</v>
      </c>
      <c r="G305" s="89">
        <v>45707</v>
      </c>
      <c r="H305" s="77" t="s">
        <v>1068</v>
      </c>
      <c r="I305" s="40" t="b">
        <f t="shared" si="24"/>
        <v>1</v>
      </c>
      <c r="J305" s="42">
        <v>45709</v>
      </c>
      <c r="K305" s="39">
        <v>45709</v>
      </c>
      <c r="L305" s="39">
        <v>45950</v>
      </c>
      <c r="M305" s="70" t="s">
        <v>785</v>
      </c>
      <c r="N305" s="41"/>
      <c r="O305" s="41"/>
    </row>
    <row r="306" spans="1:15" ht="14.25" customHeight="1">
      <c r="A306" s="22">
        <f t="shared" si="21"/>
        <v>305</v>
      </c>
      <c r="B306" s="43" t="b">
        <f t="shared" si="23"/>
        <v>1</v>
      </c>
      <c r="C306" s="38" t="s">
        <v>1640</v>
      </c>
      <c r="D306" s="38" t="s">
        <v>1640</v>
      </c>
      <c r="E306" s="46" t="s">
        <v>14</v>
      </c>
      <c r="F306" s="38" t="s">
        <v>1641</v>
      </c>
      <c r="G306" s="89">
        <v>45707</v>
      </c>
      <c r="H306" s="77" t="s">
        <v>483</v>
      </c>
      <c r="I306" s="40" t="b">
        <f t="shared" si="24"/>
        <v>1</v>
      </c>
      <c r="J306" s="42">
        <v>45709</v>
      </c>
      <c r="K306" s="39">
        <v>45709</v>
      </c>
      <c r="L306" s="39">
        <v>45950</v>
      </c>
      <c r="M306" s="70" t="s">
        <v>785</v>
      </c>
      <c r="N306" s="41"/>
      <c r="O306" s="41"/>
    </row>
    <row r="307" spans="1:15" ht="14.25" customHeight="1">
      <c r="A307" s="22">
        <f t="shared" si="21"/>
        <v>306</v>
      </c>
      <c r="B307" s="43" t="b">
        <f t="shared" si="23"/>
        <v>1</v>
      </c>
      <c r="C307" s="38" t="s">
        <v>1642</v>
      </c>
      <c r="D307" s="38" t="s">
        <v>1642</v>
      </c>
      <c r="E307" s="46" t="s">
        <v>14</v>
      </c>
      <c r="F307" s="38" t="s">
        <v>1643</v>
      </c>
      <c r="G307" s="89">
        <v>45707</v>
      </c>
      <c r="H307" s="77" t="s">
        <v>1644</v>
      </c>
      <c r="I307" s="40" t="b">
        <f t="shared" si="24"/>
        <v>1</v>
      </c>
      <c r="J307" s="42">
        <v>45709</v>
      </c>
      <c r="K307" s="39">
        <v>45709</v>
      </c>
      <c r="L307" s="39">
        <v>45920</v>
      </c>
      <c r="M307" s="70" t="s">
        <v>991</v>
      </c>
      <c r="N307" s="41"/>
      <c r="O307" s="41"/>
    </row>
    <row r="308" spans="1:15" ht="14.25" customHeight="1">
      <c r="A308" s="22">
        <f t="shared" si="21"/>
        <v>307</v>
      </c>
      <c r="B308" s="43" t="b">
        <f t="shared" si="23"/>
        <v>1</v>
      </c>
      <c r="C308" s="38" t="s">
        <v>1645</v>
      </c>
      <c r="D308" s="38" t="s">
        <v>1645</v>
      </c>
      <c r="E308" s="46" t="s">
        <v>14</v>
      </c>
      <c r="F308" s="38" t="s">
        <v>1646</v>
      </c>
      <c r="G308" s="89">
        <v>45707</v>
      </c>
      <c r="H308" s="77" t="s">
        <v>1644</v>
      </c>
      <c r="I308" s="40" t="b">
        <f t="shared" si="24"/>
        <v>1</v>
      </c>
      <c r="J308" s="42">
        <v>45712</v>
      </c>
      <c r="K308" s="39">
        <v>45712</v>
      </c>
      <c r="L308" s="39">
        <v>45919</v>
      </c>
      <c r="M308" s="70" t="s">
        <v>1389</v>
      </c>
      <c r="N308" s="41"/>
      <c r="O308" s="41"/>
    </row>
    <row r="309" spans="1:15" ht="14.25" customHeight="1">
      <c r="A309" s="22">
        <f t="shared" si="21"/>
        <v>308</v>
      </c>
      <c r="B309" s="43" t="b">
        <f t="shared" si="23"/>
        <v>1</v>
      </c>
      <c r="C309" s="38" t="s">
        <v>1647</v>
      </c>
      <c r="D309" s="38" t="s">
        <v>1647</v>
      </c>
      <c r="E309" s="46" t="s">
        <v>14</v>
      </c>
      <c r="F309" s="38" t="s">
        <v>1648</v>
      </c>
      <c r="G309" s="89">
        <v>45708</v>
      </c>
      <c r="H309" s="77" t="s">
        <v>1223</v>
      </c>
      <c r="I309" s="40" t="b">
        <f t="shared" si="24"/>
        <v>1</v>
      </c>
      <c r="J309" s="42">
        <v>45709</v>
      </c>
      <c r="K309" s="39">
        <v>45709</v>
      </c>
      <c r="L309" s="39">
        <v>45920</v>
      </c>
      <c r="M309" s="70" t="s">
        <v>430</v>
      </c>
      <c r="N309" s="41"/>
      <c r="O309" s="41"/>
    </row>
    <row r="310" spans="1:15" ht="14.25" customHeight="1">
      <c r="A310" s="22">
        <f t="shared" si="21"/>
        <v>309</v>
      </c>
      <c r="B310" s="43" t="b">
        <f t="shared" si="23"/>
        <v>1</v>
      </c>
      <c r="C310" s="38" t="s">
        <v>1649</v>
      </c>
      <c r="D310" s="38" t="s">
        <v>1649</v>
      </c>
      <c r="E310" s="46" t="s">
        <v>14</v>
      </c>
      <c r="F310" s="38" t="s">
        <v>1650</v>
      </c>
      <c r="G310" s="89">
        <v>45708</v>
      </c>
      <c r="H310" s="77" t="s">
        <v>1130</v>
      </c>
      <c r="I310" s="40" t="b">
        <f t="shared" si="24"/>
        <v>1</v>
      </c>
      <c r="J310" s="42">
        <v>45713</v>
      </c>
      <c r="K310" s="39">
        <v>45713</v>
      </c>
      <c r="L310" s="39">
        <v>45924</v>
      </c>
      <c r="M310" s="70" t="s">
        <v>430</v>
      </c>
      <c r="N310" s="41"/>
      <c r="O310" s="41"/>
    </row>
    <row r="311" spans="1:15" ht="14.25" customHeight="1">
      <c r="A311" s="22">
        <f t="shared" si="21"/>
        <v>310</v>
      </c>
      <c r="B311" s="43" t="b">
        <f t="shared" si="23"/>
        <v>1</v>
      </c>
      <c r="C311" s="38" t="s">
        <v>1651</v>
      </c>
      <c r="D311" s="38" t="s">
        <v>1651</v>
      </c>
      <c r="E311" s="46" t="s">
        <v>14</v>
      </c>
      <c r="F311" s="38" t="s">
        <v>1652</v>
      </c>
      <c r="G311" s="89">
        <v>45708</v>
      </c>
      <c r="H311" s="77" t="s">
        <v>1644</v>
      </c>
      <c r="I311" s="40" t="b">
        <f t="shared" si="24"/>
        <v>1</v>
      </c>
      <c r="J311" s="42">
        <v>45709</v>
      </c>
      <c r="K311" s="39">
        <v>45709</v>
      </c>
      <c r="L311" s="39">
        <v>45920</v>
      </c>
      <c r="M311" s="70" t="s">
        <v>1389</v>
      </c>
      <c r="N311" s="41"/>
      <c r="O311" s="41"/>
    </row>
    <row r="312" spans="1:15" ht="14.25" customHeight="1">
      <c r="A312" s="22">
        <f t="shared" si="21"/>
        <v>311</v>
      </c>
      <c r="B312" s="43" t="b">
        <f t="shared" si="23"/>
        <v>1</v>
      </c>
      <c r="C312" s="38" t="s">
        <v>1653</v>
      </c>
      <c r="D312" s="38" t="s">
        <v>1653</v>
      </c>
      <c r="E312" s="46" t="s">
        <v>14</v>
      </c>
      <c r="F312" s="38" t="s">
        <v>1654</v>
      </c>
      <c r="G312" s="89">
        <v>45708</v>
      </c>
      <c r="H312" s="77" t="s">
        <v>1142</v>
      </c>
      <c r="I312" s="40" t="b">
        <f t="shared" si="24"/>
        <v>1</v>
      </c>
      <c r="J312" s="42">
        <v>45709</v>
      </c>
      <c r="K312" s="39">
        <v>45709</v>
      </c>
      <c r="L312" s="39">
        <v>45962</v>
      </c>
      <c r="M312" s="70" t="s">
        <v>581</v>
      </c>
      <c r="N312" s="41"/>
      <c r="O312" s="41"/>
    </row>
    <row r="313" spans="1:15" ht="14.25" customHeight="1">
      <c r="A313" s="22">
        <f t="shared" si="21"/>
        <v>312</v>
      </c>
      <c r="B313" s="43" t="b">
        <f t="shared" si="23"/>
        <v>1</v>
      </c>
      <c r="C313" s="38" t="s">
        <v>1655</v>
      </c>
      <c r="D313" s="38" t="s">
        <v>1655</v>
      </c>
      <c r="E313" s="46" t="s">
        <v>14</v>
      </c>
      <c r="F313" s="38" t="s">
        <v>1656</v>
      </c>
      <c r="G313" s="89">
        <v>45708</v>
      </c>
      <c r="H313" s="77" t="s">
        <v>866</v>
      </c>
      <c r="I313" s="40" t="b">
        <f t="shared" si="24"/>
        <v>1</v>
      </c>
      <c r="J313" s="42">
        <v>45709</v>
      </c>
      <c r="K313" s="39">
        <v>45709</v>
      </c>
      <c r="L313" s="39">
        <v>46011</v>
      </c>
      <c r="M313" s="70" t="s">
        <v>581</v>
      </c>
      <c r="N313" s="41"/>
      <c r="O313" s="41"/>
    </row>
    <row r="314" spans="1:15" ht="14.25" customHeight="1">
      <c r="A314" s="22">
        <f t="shared" si="21"/>
        <v>313</v>
      </c>
      <c r="B314" s="43" t="b">
        <f t="shared" si="23"/>
        <v>1</v>
      </c>
      <c r="C314" s="38" t="s">
        <v>1657</v>
      </c>
      <c r="D314" s="38" t="s">
        <v>1657</v>
      </c>
      <c r="E314" s="46" t="s">
        <v>14</v>
      </c>
      <c r="F314" s="38" t="s">
        <v>1658</v>
      </c>
      <c r="G314" s="89">
        <v>45708</v>
      </c>
      <c r="H314" s="77" t="s">
        <v>1659</v>
      </c>
      <c r="I314" s="40" t="b">
        <f t="shared" si="24"/>
        <v>1</v>
      </c>
      <c r="J314" s="42">
        <v>45709</v>
      </c>
      <c r="K314" s="39">
        <v>45709</v>
      </c>
      <c r="L314" s="39">
        <v>45828</v>
      </c>
      <c r="M314" s="70" t="s">
        <v>594</v>
      </c>
      <c r="N314" s="41"/>
      <c r="O314" s="41"/>
    </row>
    <row r="315" spans="1:15" ht="14.25" customHeight="1">
      <c r="A315" s="22">
        <f t="shared" si="21"/>
        <v>314</v>
      </c>
      <c r="B315" s="43" t="b">
        <f t="shared" si="23"/>
        <v>1</v>
      </c>
      <c r="C315" s="38" t="s">
        <v>1660</v>
      </c>
      <c r="D315" s="38" t="s">
        <v>1660</v>
      </c>
      <c r="E315" s="46" t="s">
        <v>14</v>
      </c>
      <c r="F315" s="38" t="s">
        <v>1661</v>
      </c>
      <c r="G315" s="89">
        <v>45708</v>
      </c>
      <c r="H315" s="77" t="s">
        <v>1662</v>
      </c>
      <c r="I315" s="40" t="b">
        <f t="shared" si="24"/>
        <v>1</v>
      </c>
      <c r="J315" s="42">
        <v>45709</v>
      </c>
      <c r="K315" s="39">
        <v>45709</v>
      </c>
      <c r="L315" s="39">
        <v>45797</v>
      </c>
      <c r="M315" s="70" t="s">
        <v>594</v>
      </c>
      <c r="N315" s="41"/>
      <c r="O315" s="41"/>
    </row>
    <row r="316" spans="1:15" ht="14.25" customHeight="1">
      <c r="A316" s="22">
        <f t="shared" si="21"/>
        <v>315</v>
      </c>
      <c r="B316" s="43" t="b">
        <f t="shared" si="23"/>
        <v>1</v>
      </c>
      <c r="C316" s="38" t="s">
        <v>1663</v>
      </c>
      <c r="D316" s="38" t="s">
        <v>1663</v>
      </c>
      <c r="E316" s="46" t="s">
        <v>14</v>
      </c>
      <c r="F316" s="38" t="s">
        <v>1664</v>
      </c>
      <c r="G316" s="89">
        <v>45708</v>
      </c>
      <c r="H316" s="77" t="s">
        <v>872</v>
      </c>
      <c r="I316" s="40" t="b">
        <f t="shared" si="24"/>
        <v>1</v>
      </c>
      <c r="J316" s="42">
        <v>45713</v>
      </c>
      <c r="K316" s="39">
        <v>45713</v>
      </c>
      <c r="L316" s="39">
        <v>45954</v>
      </c>
      <c r="M316" s="70" t="s">
        <v>153</v>
      </c>
      <c r="N316" s="41"/>
      <c r="O316" s="41"/>
    </row>
    <row r="317" spans="1:15" ht="14.25" customHeight="1">
      <c r="A317" s="22">
        <f t="shared" si="21"/>
        <v>316</v>
      </c>
      <c r="B317" s="43" t="b">
        <f t="shared" si="23"/>
        <v>1</v>
      </c>
      <c r="C317" s="38" t="s">
        <v>1665</v>
      </c>
      <c r="D317" s="38" t="s">
        <v>1665</v>
      </c>
      <c r="E317" s="46" t="s">
        <v>14</v>
      </c>
      <c r="F317" s="38" t="s">
        <v>1666</v>
      </c>
      <c r="G317" s="89">
        <v>45708</v>
      </c>
      <c r="H317" s="77" t="s">
        <v>1667</v>
      </c>
      <c r="I317" s="40" t="b">
        <f t="shared" si="24"/>
        <v>1</v>
      </c>
      <c r="J317" s="42">
        <v>45712</v>
      </c>
      <c r="K317" s="39">
        <v>45712</v>
      </c>
      <c r="L317" s="39">
        <v>45973</v>
      </c>
      <c r="M317" s="70" t="s">
        <v>771</v>
      </c>
      <c r="N317" s="41"/>
      <c r="O317" s="41"/>
    </row>
    <row r="318" spans="1:15" ht="14.25" customHeight="1">
      <c r="A318" s="22">
        <f t="shared" si="21"/>
        <v>317</v>
      </c>
      <c r="B318" s="43" t="b">
        <f t="shared" si="23"/>
        <v>1</v>
      </c>
      <c r="C318" s="38" t="s">
        <v>1668</v>
      </c>
      <c r="D318" s="38" t="s">
        <v>1668</v>
      </c>
      <c r="E318" s="46" t="s">
        <v>14</v>
      </c>
      <c r="F318" s="38" t="s">
        <v>1669</v>
      </c>
      <c r="G318" s="89">
        <v>45708</v>
      </c>
      <c r="H318" s="77" t="s">
        <v>1670</v>
      </c>
      <c r="I318" s="40" t="b">
        <f t="shared" si="24"/>
        <v>1</v>
      </c>
      <c r="J318" s="42">
        <v>45709</v>
      </c>
      <c r="K318" s="39">
        <v>45709</v>
      </c>
      <c r="L318" s="39">
        <v>45939</v>
      </c>
      <c r="M318" s="70" t="s">
        <v>174</v>
      </c>
      <c r="N318" s="41"/>
      <c r="O318" s="41"/>
    </row>
    <row r="319" spans="1:15" ht="14.25" customHeight="1">
      <c r="A319" s="22">
        <f t="shared" si="21"/>
        <v>318</v>
      </c>
      <c r="B319" s="43" t="b">
        <f t="shared" si="23"/>
        <v>1</v>
      </c>
      <c r="C319" s="38" t="s">
        <v>1671</v>
      </c>
      <c r="D319" s="38" t="s">
        <v>1671</v>
      </c>
      <c r="E319" s="46" t="s">
        <v>14</v>
      </c>
      <c r="F319" s="38" t="s">
        <v>1672</v>
      </c>
      <c r="G319" s="89">
        <v>45708</v>
      </c>
      <c r="H319" s="77" t="s">
        <v>1166</v>
      </c>
      <c r="I319" s="40" t="b">
        <f t="shared" si="24"/>
        <v>1</v>
      </c>
      <c r="J319" s="42">
        <v>45712</v>
      </c>
      <c r="K319" s="39">
        <v>45712</v>
      </c>
      <c r="L319" s="39">
        <v>45923</v>
      </c>
      <c r="M319" s="70" t="s">
        <v>1167</v>
      </c>
      <c r="N319" s="41"/>
      <c r="O319" s="41"/>
    </row>
    <row r="320" spans="1:15" ht="14.25" customHeight="1">
      <c r="A320" s="22">
        <f t="shared" si="21"/>
        <v>319</v>
      </c>
      <c r="B320" s="43" t="b">
        <f t="shared" si="23"/>
        <v>1</v>
      </c>
      <c r="C320" s="38" t="s">
        <v>1673</v>
      </c>
      <c r="D320" s="38" t="s">
        <v>1673</v>
      </c>
      <c r="E320" s="46" t="s">
        <v>14</v>
      </c>
      <c r="F320" s="38" t="s">
        <v>1674</v>
      </c>
      <c r="G320" s="89">
        <v>45708</v>
      </c>
      <c r="H320" s="77" t="s">
        <v>1675</v>
      </c>
      <c r="I320" s="40" t="b">
        <f t="shared" si="24"/>
        <v>1</v>
      </c>
      <c r="J320" s="42">
        <v>45711</v>
      </c>
      <c r="K320" s="39">
        <v>45711</v>
      </c>
      <c r="L320" s="39">
        <v>45718</v>
      </c>
      <c r="M320" s="70" t="s">
        <v>577</v>
      </c>
      <c r="N320" s="41"/>
      <c r="O320" s="41"/>
    </row>
    <row r="321" spans="1:15" ht="14.25" customHeight="1">
      <c r="A321" s="22">
        <f t="shared" si="21"/>
        <v>320</v>
      </c>
      <c r="B321" s="43" t="b">
        <f t="shared" si="23"/>
        <v>1</v>
      </c>
      <c r="C321" s="38" t="s">
        <v>1676</v>
      </c>
      <c r="D321" s="38" t="s">
        <v>1676</v>
      </c>
      <c r="E321" s="46" t="s">
        <v>14</v>
      </c>
      <c r="F321" s="38" t="s">
        <v>1677</v>
      </c>
      <c r="G321" s="89">
        <v>45708</v>
      </c>
      <c r="H321" s="77" t="s">
        <v>1388</v>
      </c>
      <c r="I321" s="40" t="b">
        <f t="shared" si="24"/>
        <v>1</v>
      </c>
      <c r="J321" s="42">
        <v>45712</v>
      </c>
      <c r="K321" s="39">
        <v>45712</v>
      </c>
      <c r="L321" s="39">
        <v>46008</v>
      </c>
      <c r="M321" s="70" t="s">
        <v>1389</v>
      </c>
      <c r="N321" s="41"/>
      <c r="O321" s="41"/>
    </row>
    <row r="322" spans="1:15" ht="14.25" customHeight="1">
      <c r="A322" s="22">
        <f t="shared" si="21"/>
        <v>321</v>
      </c>
      <c r="B322" s="43" t="b">
        <f t="shared" si="23"/>
        <v>1</v>
      </c>
      <c r="C322" s="38" t="s">
        <v>1678</v>
      </c>
      <c r="D322" s="38" t="s">
        <v>1678</v>
      </c>
      <c r="E322" s="46" t="s">
        <v>14</v>
      </c>
      <c r="F322" s="38" t="s">
        <v>1679</v>
      </c>
      <c r="G322" s="89">
        <v>45708</v>
      </c>
      <c r="H322" s="77" t="s">
        <v>1068</v>
      </c>
      <c r="I322" s="40" t="b">
        <f t="shared" si="24"/>
        <v>1</v>
      </c>
      <c r="J322" s="42">
        <v>45709</v>
      </c>
      <c r="K322" s="39">
        <v>45709</v>
      </c>
      <c r="L322" s="39">
        <v>45950</v>
      </c>
      <c r="M322" s="70" t="s">
        <v>785</v>
      </c>
      <c r="N322" s="41"/>
      <c r="O322" s="41"/>
    </row>
    <row r="323" spans="1:15" ht="14.25" customHeight="1">
      <c r="A323" s="22">
        <f t="shared" si="21"/>
        <v>322</v>
      </c>
      <c r="B323" s="43" t="b">
        <f t="shared" si="23"/>
        <v>1</v>
      </c>
      <c r="C323" s="38" t="s">
        <v>1680</v>
      </c>
      <c r="D323" s="38" t="s">
        <v>1680</v>
      </c>
      <c r="E323" s="46" t="s">
        <v>14</v>
      </c>
      <c r="F323" s="38" t="s">
        <v>1681</v>
      </c>
      <c r="G323" s="89">
        <v>45708</v>
      </c>
      <c r="H323" s="77" t="s">
        <v>683</v>
      </c>
      <c r="I323" s="40" t="b">
        <f t="shared" si="24"/>
        <v>1</v>
      </c>
      <c r="J323" s="42">
        <v>45712</v>
      </c>
      <c r="K323" s="39">
        <v>45712</v>
      </c>
      <c r="L323" s="39">
        <v>45923</v>
      </c>
      <c r="M323" s="70" t="s">
        <v>771</v>
      </c>
      <c r="N323" s="41"/>
      <c r="O323" s="41"/>
    </row>
    <row r="324" spans="1:15" ht="14.25" customHeight="1">
      <c r="A324" s="22">
        <f t="shared" ref="A324:A358" si="25">1+A323</f>
        <v>323</v>
      </c>
      <c r="B324" s="43" t="b">
        <f t="shared" si="23"/>
        <v>1</v>
      </c>
      <c r="C324" s="38" t="s">
        <v>1682</v>
      </c>
      <c r="D324" s="38" t="s">
        <v>1682</v>
      </c>
      <c r="E324" s="46" t="s">
        <v>14</v>
      </c>
      <c r="F324" s="38" t="s">
        <v>1683</v>
      </c>
      <c r="G324" s="89">
        <v>45708</v>
      </c>
      <c r="H324" s="77" t="s">
        <v>1181</v>
      </c>
      <c r="I324" s="40" t="b">
        <f t="shared" si="24"/>
        <v>1</v>
      </c>
      <c r="J324" s="42">
        <v>45712</v>
      </c>
      <c r="K324" s="39">
        <v>45712</v>
      </c>
      <c r="L324" s="39">
        <v>45933</v>
      </c>
      <c r="M324" s="70" t="s">
        <v>771</v>
      </c>
      <c r="N324" s="41"/>
      <c r="O324" s="41"/>
    </row>
    <row r="325" spans="1:15" ht="14.25" customHeight="1">
      <c r="A325" s="22">
        <f t="shared" si="25"/>
        <v>324</v>
      </c>
      <c r="B325" s="43" t="b">
        <f t="shared" si="23"/>
        <v>1</v>
      </c>
      <c r="C325" s="38" t="s">
        <v>1684</v>
      </c>
      <c r="D325" s="38" t="s">
        <v>1684</v>
      </c>
      <c r="E325" s="46" t="s">
        <v>14</v>
      </c>
      <c r="F325" s="38" t="s">
        <v>1685</v>
      </c>
      <c r="G325" s="89">
        <v>45708</v>
      </c>
      <c r="H325" s="77" t="s">
        <v>823</v>
      </c>
      <c r="I325" s="40" t="b">
        <f t="shared" si="24"/>
        <v>1</v>
      </c>
      <c r="J325" s="42">
        <v>45712</v>
      </c>
      <c r="K325" s="39">
        <v>45712</v>
      </c>
      <c r="L325" s="39">
        <v>45953</v>
      </c>
      <c r="M325" s="70" t="s">
        <v>785</v>
      </c>
      <c r="N325" s="41"/>
      <c r="O325" s="41"/>
    </row>
    <row r="326" spans="1:15" ht="14.25" customHeight="1">
      <c r="A326" s="22">
        <f t="shared" si="25"/>
        <v>325</v>
      </c>
      <c r="B326" s="43" t="b">
        <f t="shared" si="23"/>
        <v>1</v>
      </c>
      <c r="C326" s="38" t="s">
        <v>1686</v>
      </c>
      <c r="D326" s="38" t="s">
        <v>1686</v>
      </c>
      <c r="E326" s="46" t="s">
        <v>14</v>
      </c>
      <c r="F326" s="38" t="s">
        <v>1687</v>
      </c>
      <c r="G326" s="89">
        <v>45708</v>
      </c>
      <c r="H326" s="77" t="s">
        <v>1688</v>
      </c>
      <c r="I326" s="40" t="b">
        <f t="shared" si="24"/>
        <v>1</v>
      </c>
      <c r="J326" s="42">
        <v>45712</v>
      </c>
      <c r="K326" s="39">
        <v>45712</v>
      </c>
      <c r="L326" s="39">
        <v>45882</v>
      </c>
      <c r="M326" s="70" t="s">
        <v>177</v>
      </c>
      <c r="N326" s="41"/>
      <c r="O326" s="41"/>
    </row>
    <row r="327" spans="1:15" ht="14.25" customHeight="1">
      <c r="A327" s="22">
        <f t="shared" si="25"/>
        <v>326</v>
      </c>
      <c r="B327" s="43" t="b">
        <f t="shared" si="23"/>
        <v>1</v>
      </c>
      <c r="C327" s="38" t="s">
        <v>1689</v>
      </c>
      <c r="D327" s="38" t="s">
        <v>1689</v>
      </c>
      <c r="E327" s="38" t="s">
        <v>14</v>
      </c>
      <c r="F327" s="38" t="s">
        <v>1690</v>
      </c>
      <c r="G327" s="89">
        <v>45708</v>
      </c>
      <c r="H327" s="77" t="s">
        <v>1257</v>
      </c>
      <c r="I327" s="40" t="b">
        <f t="shared" si="24"/>
        <v>1</v>
      </c>
      <c r="J327" s="42">
        <v>45712</v>
      </c>
      <c r="K327" s="39">
        <v>45712</v>
      </c>
      <c r="L327" s="39">
        <v>45923</v>
      </c>
      <c r="M327" s="70" t="s">
        <v>430</v>
      </c>
      <c r="N327" s="41"/>
      <c r="O327" s="41"/>
    </row>
    <row r="328" spans="1:15" ht="14.25" customHeight="1">
      <c r="A328" s="22">
        <f t="shared" si="25"/>
        <v>327</v>
      </c>
      <c r="B328" s="43" t="b">
        <f t="shared" si="23"/>
        <v>1</v>
      </c>
      <c r="C328" s="38" t="s">
        <v>1691</v>
      </c>
      <c r="D328" s="38" t="s">
        <v>1691</v>
      </c>
      <c r="E328" s="38" t="s">
        <v>14</v>
      </c>
      <c r="F328" s="38" t="s">
        <v>1692</v>
      </c>
      <c r="G328" s="89">
        <v>45708</v>
      </c>
      <c r="H328" s="77" t="s">
        <v>866</v>
      </c>
      <c r="I328" s="40" t="b">
        <f t="shared" si="24"/>
        <v>1</v>
      </c>
      <c r="J328" s="42">
        <v>45709</v>
      </c>
      <c r="K328" s="39">
        <v>45709</v>
      </c>
      <c r="L328" s="39">
        <v>46011</v>
      </c>
      <c r="M328" s="70" t="s">
        <v>581</v>
      </c>
      <c r="N328" s="41"/>
      <c r="O328" s="41"/>
    </row>
    <row r="329" spans="1:15" ht="14.25" customHeight="1">
      <c r="A329" s="22">
        <f t="shared" si="25"/>
        <v>328</v>
      </c>
      <c r="B329" s="43" t="b">
        <f t="shared" si="23"/>
        <v>1</v>
      </c>
      <c r="C329" s="38" t="s">
        <v>1693</v>
      </c>
      <c r="D329" s="38" t="s">
        <v>1693</v>
      </c>
      <c r="E329" s="38" t="s">
        <v>14</v>
      </c>
      <c r="F329" s="38" t="s">
        <v>1694</v>
      </c>
      <c r="G329" s="89">
        <v>45709</v>
      </c>
      <c r="H329" s="77" t="s">
        <v>1388</v>
      </c>
      <c r="I329" s="40" t="b">
        <f t="shared" si="24"/>
        <v>1</v>
      </c>
      <c r="J329" s="42">
        <v>45709</v>
      </c>
      <c r="K329" s="39">
        <v>45709</v>
      </c>
      <c r="L329" s="42">
        <v>46005</v>
      </c>
      <c r="M329" s="70" t="s">
        <v>991</v>
      </c>
      <c r="N329" s="41"/>
      <c r="O329" s="41"/>
    </row>
    <row r="330" spans="1:15" ht="14.25" customHeight="1">
      <c r="A330" s="22">
        <f t="shared" si="25"/>
        <v>329</v>
      </c>
      <c r="B330" s="43" t="b">
        <f t="shared" si="23"/>
        <v>1</v>
      </c>
      <c r="C330" s="38" t="s">
        <v>1695</v>
      </c>
      <c r="D330" s="38" t="s">
        <v>1695</v>
      </c>
      <c r="E330" s="38" t="s">
        <v>14</v>
      </c>
      <c r="F330" s="38" t="s">
        <v>1696</v>
      </c>
      <c r="G330" s="89">
        <v>45709</v>
      </c>
      <c r="H330" s="77" t="s">
        <v>1697</v>
      </c>
      <c r="I330" s="40" t="b">
        <f t="shared" si="24"/>
        <v>1</v>
      </c>
      <c r="J330" s="42">
        <v>45712</v>
      </c>
      <c r="K330" s="39">
        <v>45712</v>
      </c>
      <c r="L330" s="42">
        <v>45849</v>
      </c>
      <c r="M330" s="70" t="s">
        <v>771</v>
      </c>
      <c r="N330" s="41"/>
      <c r="O330" s="41"/>
    </row>
    <row r="331" spans="1:15" ht="14.25" customHeight="1">
      <c r="A331" s="22">
        <f t="shared" si="25"/>
        <v>330</v>
      </c>
      <c r="B331" s="43" t="b">
        <f t="shared" si="23"/>
        <v>1</v>
      </c>
      <c r="C331" s="38" t="s">
        <v>1698</v>
      </c>
      <c r="D331" s="38" t="s">
        <v>1698</v>
      </c>
      <c r="E331" s="38" t="s">
        <v>14</v>
      </c>
      <c r="F331" s="38" t="s">
        <v>1699</v>
      </c>
      <c r="G331" s="89">
        <v>45709</v>
      </c>
      <c r="H331" s="77" t="s">
        <v>1700</v>
      </c>
      <c r="I331" s="40" t="b">
        <f t="shared" si="24"/>
        <v>1</v>
      </c>
      <c r="J331" s="42">
        <v>45712</v>
      </c>
      <c r="K331" s="39">
        <v>45712</v>
      </c>
      <c r="L331" s="39">
        <v>45831</v>
      </c>
      <c r="M331" s="70" t="s">
        <v>594</v>
      </c>
      <c r="N331" s="41"/>
      <c r="O331" s="41"/>
    </row>
    <row r="332" spans="1:15" ht="17.25" customHeight="1">
      <c r="A332" s="22">
        <f t="shared" si="25"/>
        <v>331</v>
      </c>
      <c r="B332" s="43" t="b">
        <f t="shared" si="23"/>
        <v>1</v>
      </c>
      <c r="C332" s="38" t="s">
        <v>1701</v>
      </c>
      <c r="D332" s="38" t="s">
        <v>1701</v>
      </c>
      <c r="E332" s="38" t="s">
        <v>14</v>
      </c>
      <c r="F332" s="38" t="s">
        <v>1702</v>
      </c>
      <c r="G332" s="89">
        <v>45712</v>
      </c>
      <c r="H332" s="77" t="s">
        <v>1223</v>
      </c>
      <c r="I332" s="40" t="b">
        <f t="shared" si="24"/>
        <v>1</v>
      </c>
      <c r="J332" s="42">
        <v>45713</v>
      </c>
      <c r="K332" s="39">
        <v>45713</v>
      </c>
      <c r="L332" s="39">
        <v>45924</v>
      </c>
      <c r="M332" s="70" t="s">
        <v>430</v>
      </c>
      <c r="N332" s="41"/>
      <c r="O332" s="41"/>
    </row>
    <row r="333" spans="1:15" ht="14.25" customHeight="1">
      <c r="A333" s="22">
        <f t="shared" si="25"/>
        <v>332</v>
      </c>
      <c r="B333" s="43" t="b">
        <f t="shared" si="23"/>
        <v>1</v>
      </c>
      <c r="C333" s="38" t="s">
        <v>1703</v>
      </c>
      <c r="D333" s="38" t="s">
        <v>1703</v>
      </c>
      <c r="E333" s="38" t="s">
        <v>14</v>
      </c>
      <c r="F333" s="38" t="s">
        <v>1704</v>
      </c>
      <c r="G333" s="89">
        <v>45712</v>
      </c>
      <c r="H333" s="77" t="s">
        <v>725</v>
      </c>
      <c r="I333" s="40" t="b">
        <f t="shared" si="24"/>
        <v>1</v>
      </c>
      <c r="J333" s="42">
        <v>45715</v>
      </c>
      <c r="K333" s="39">
        <v>45715</v>
      </c>
      <c r="L333" s="39">
        <v>45926</v>
      </c>
      <c r="M333" s="70" t="s">
        <v>430</v>
      </c>
      <c r="N333" s="41"/>
      <c r="O333" s="41"/>
    </row>
    <row r="334" spans="1:15" ht="14.25" customHeight="1">
      <c r="A334" s="22">
        <f t="shared" si="25"/>
        <v>333</v>
      </c>
      <c r="B334" s="43" t="b">
        <f t="shared" si="23"/>
        <v>1</v>
      </c>
      <c r="C334" s="38" t="s">
        <v>1705</v>
      </c>
      <c r="D334" s="38" t="s">
        <v>1705</v>
      </c>
      <c r="E334" s="38" t="s">
        <v>14</v>
      </c>
      <c r="F334" s="38" t="s">
        <v>1706</v>
      </c>
      <c r="G334" s="89">
        <v>45712</v>
      </c>
      <c r="H334" s="77" t="s">
        <v>1707</v>
      </c>
      <c r="I334" s="40" t="b">
        <f t="shared" si="24"/>
        <v>1</v>
      </c>
      <c r="J334" s="42">
        <v>45715</v>
      </c>
      <c r="K334" s="39">
        <v>45715</v>
      </c>
      <c r="L334" s="39">
        <v>45864</v>
      </c>
      <c r="M334" s="70" t="s">
        <v>991</v>
      </c>
      <c r="N334" s="41"/>
      <c r="O334" s="41"/>
    </row>
    <row r="335" spans="1:15" ht="15" customHeight="1">
      <c r="A335" s="22">
        <f t="shared" si="25"/>
        <v>334</v>
      </c>
      <c r="B335" s="43" t="b">
        <f t="shared" si="23"/>
        <v>1</v>
      </c>
      <c r="C335" s="38" t="s">
        <v>1708</v>
      </c>
      <c r="D335" s="38" t="s">
        <v>1708</v>
      </c>
      <c r="E335" s="38" t="s">
        <v>14</v>
      </c>
      <c r="F335" s="38" t="s">
        <v>1709</v>
      </c>
      <c r="G335" s="89">
        <v>45712</v>
      </c>
      <c r="H335" s="77" t="s">
        <v>1710</v>
      </c>
      <c r="I335" s="40" t="b">
        <f t="shared" si="24"/>
        <v>1</v>
      </c>
      <c r="J335" s="42">
        <v>45713</v>
      </c>
      <c r="K335" s="39">
        <v>45713</v>
      </c>
      <c r="L335" s="39">
        <v>45917</v>
      </c>
      <c r="M335" s="70" t="s">
        <v>285</v>
      </c>
      <c r="N335" s="41"/>
      <c r="O335" s="41"/>
    </row>
    <row r="336" spans="1:15" ht="15" customHeight="1">
      <c r="A336" s="22">
        <f t="shared" si="25"/>
        <v>335</v>
      </c>
      <c r="B336" s="43" t="b">
        <f t="shared" si="23"/>
        <v>1</v>
      </c>
      <c r="C336" s="38" t="s">
        <v>1711</v>
      </c>
      <c r="D336" s="38" t="s">
        <v>1711</v>
      </c>
      <c r="E336" s="38" t="s">
        <v>14</v>
      </c>
      <c r="F336" s="38" t="s">
        <v>1712</v>
      </c>
      <c r="G336" s="89">
        <v>45712</v>
      </c>
      <c r="H336" s="77" t="s">
        <v>495</v>
      </c>
      <c r="I336" s="40" t="b">
        <f t="shared" si="24"/>
        <v>1</v>
      </c>
      <c r="J336" s="42">
        <v>45714</v>
      </c>
      <c r="K336" s="39">
        <v>45714</v>
      </c>
      <c r="L336" s="39">
        <v>46016</v>
      </c>
      <c r="M336" s="70" t="s">
        <v>126</v>
      </c>
      <c r="N336" s="41"/>
      <c r="O336" s="41"/>
    </row>
    <row r="337" spans="1:17" ht="14.25" customHeight="1">
      <c r="A337" s="22">
        <f t="shared" si="25"/>
        <v>336</v>
      </c>
      <c r="B337" s="43" t="b">
        <f t="shared" si="23"/>
        <v>1</v>
      </c>
      <c r="C337" s="38" t="s">
        <v>1713</v>
      </c>
      <c r="D337" s="38" t="s">
        <v>1713</v>
      </c>
      <c r="E337" s="38" t="s">
        <v>14</v>
      </c>
      <c r="F337" s="38" t="s">
        <v>1714</v>
      </c>
      <c r="G337" s="89">
        <v>45712</v>
      </c>
      <c r="H337" s="77" t="s">
        <v>1715</v>
      </c>
      <c r="I337" s="40" t="b">
        <f t="shared" si="24"/>
        <v>1</v>
      </c>
      <c r="J337" s="42">
        <v>45713</v>
      </c>
      <c r="K337" s="39">
        <v>45713</v>
      </c>
      <c r="L337" s="39">
        <v>45886</v>
      </c>
      <c r="M337" s="70" t="s">
        <v>1182</v>
      </c>
      <c r="N337" s="41"/>
      <c r="O337" s="41"/>
    </row>
    <row r="338" spans="1:17" ht="14.25" customHeight="1">
      <c r="A338" s="22">
        <f t="shared" si="25"/>
        <v>337</v>
      </c>
      <c r="B338" s="43" t="b">
        <f t="shared" si="23"/>
        <v>1</v>
      </c>
      <c r="C338" s="38" t="s">
        <v>1716</v>
      </c>
      <c r="D338" s="38" t="s">
        <v>1716</v>
      </c>
      <c r="E338" s="38" t="s">
        <v>14</v>
      </c>
      <c r="F338" s="38" t="s">
        <v>1717</v>
      </c>
      <c r="G338" s="89">
        <v>45712</v>
      </c>
      <c r="H338" s="77" t="s">
        <v>1718</v>
      </c>
      <c r="I338" s="40" t="b">
        <f t="shared" si="24"/>
        <v>1</v>
      </c>
      <c r="J338" s="42">
        <v>45714</v>
      </c>
      <c r="K338" s="39">
        <v>45714</v>
      </c>
      <c r="L338" s="39">
        <v>46012</v>
      </c>
      <c r="M338" s="70" t="s">
        <v>126</v>
      </c>
      <c r="N338" s="41"/>
      <c r="O338" s="41"/>
    </row>
    <row r="339" spans="1:17" ht="14.25" customHeight="1">
      <c r="A339" s="22">
        <f t="shared" si="25"/>
        <v>338</v>
      </c>
      <c r="B339" s="43" t="b">
        <f t="shared" ref="B339:B350" si="26">+C339=D339</f>
        <v>1</v>
      </c>
      <c r="C339" s="38" t="s">
        <v>1719</v>
      </c>
      <c r="D339" s="38" t="s">
        <v>1719</v>
      </c>
      <c r="E339" s="38" t="s">
        <v>14</v>
      </c>
      <c r="F339" s="38" t="s">
        <v>1720</v>
      </c>
      <c r="G339" s="89">
        <v>45713</v>
      </c>
      <c r="H339" s="77" t="s">
        <v>725</v>
      </c>
      <c r="I339" s="40" t="b">
        <f t="shared" ref="I339:I351" si="27">+K339=J339</f>
        <v>1</v>
      </c>
      <c r="J339" s="42">
        <v>45714</v>
      </c>
      <c r="K339" s="39">
        <v>45714</v>
      </c>
      <c r="L339" s="39">
        <v>45925</v>
      </c>
      <c r="M339" s="70" t="s">
        <v>430</v>
      </c>
      <c r="N339" s="41"/>
      <c r="O339" s="41"/>
    </row>
    <row r="340" spans="1:17" ht="14.25" customHeight="1">
      <c r="A340" s="22">
        <f t="shared" si="25"/>
        <v>339</v>
      </c>
      <c r="B340" s="43" t="b">
        <f t="shared" si="26"/>
        <v>1</v>
      </c>
      <c r="C340" s="38" t="s">
        <v>1721</v>
      </c>
      <c r="D340" s="38" t="s">
        <v>1721</v>
      </c>
      <c r="E340" s="38" t="s">
        <v>14</v>
      </c>
      <c r="F340" s="38" t="s">
        <v>1722</v>
      </c>
      <c r="G340" s="89">
        <v>45713</v>
      </c>
      <c r="H340" s="77" t="s">
        <v>725</v>
      </c>
      <c r="I340" s="40" t="b">
        <f t="shared" si="27"/>
        <v>1</v>
      </c>
      <c r="J340" s="42">
        <v>45714</v>
      </c>
      <c r="K340" s="39">
        <v>45714</v>
      </c>
      <c r="L340" s="39">
        <v>45925</v>
      </c>
      <c r="M340" s="70" t="s">
        <v>430</v>
      </c>
      <c r="N340" s="41"/>
      <c r="O340" s="41"/>
    </row>
    <row r="341" spans="1:17" ht="14.25" customHeight="1">
      <c r="A341" s="22">
        <f t="shared" si="25"/>
        <v>340</v>
      </c>
      <c r="B341" s="43" t="b">
        <f t="shared" si="26"/>
        <v>1</v>
      </c>
      <c r="C341" s="38" t="s">
        <v>1723</v>
      </c>
      <c r="D341" s="38" t="s">
        <v>1723</v>
      </c>
      <c r="E341" s="38" t="s">
        <v>14</v>
      </c>
      <c r="F341" s="38" t="s">
        <v>1724</v>
      </c>
      <c r="G341" s="89">
        <v>45713</v>
      </c>
      <c r="H341" s="77" t="s">
        <v>725</v>
      </c>
      <c r="I341" s="40" t="b">
        <f t="shared" si="27"/>
        <v>1</v>
      </c>
      <c r="J341" s="42">
        <v>45714</v>
      </c>
      <c r="K341" s="39">
        <v>45714</v>
      </c>
      <c r="L341" s="39">
        <v>45925</v>
      </c>
      <c r="M341" s="70" t="s">
        <v>430</v>
      </c>
      <c r="N341" s="41"/>
      <c r="O341" s="41"/>
    </row>
    <row r="342" spans="1:17" ht="14.25" customHeight="1">
      <c r="A342" s="22">
        <f t="shared" si="25"/>
        <v>341</v>
      </c>
      <c r="B342" s="43" t="b">
        <f t="shared" si="26"/>
        <v>1</v>
      </c>
      <c r="C342" s="38" t="s">
        <v>1725</v>
      </c>
      <c r="D342" s="38" t="s">
        <v>1725</v>
      </c>
      <c r="E342" s="38" t="s">
        <v>14</v>
      </c>
      <c r="F342" s="38" t="s">
        <v>1726</v>
      </c>
      <c r="G342" s="89">
        <v>45713</v>
      </c>
      <c r="H342" s="77" t="s">
        <v>1323</v>
      </c>
      <c r="I342" s="40" t="b">
        <f t="shared" si="27"/>
        <v>1</v>
      </c>
      <c r="J342" s="42">
        <v>45714</v>
      </c>
      <c r="K342" s="39">
        <v>45714</v>
      </c>
      <c r="L342" s="39">
        <v>45863</v>
      </c>
      <c r="M342" s="70" t="s">
        <v>430</v>
      </c>
      <c r="N342" s="41"/>
      <c r="O342" s="41"/>
    </row>
    <row r="343" spans="1:17" ht="14.25" customHeight="1">
      <c r="A343" s="22">
        <f t="shared" si="25"/>
        <v>342</v>
      </c>
      <c r="B343" s="43" t="b">
        <f t="shared" si="26"/>
        <v>1</v>
      </c>
      <c r="C343" s="38" t="s">
        <v>1727</v>
      </c>
      <c r="D343" s="38" t="s">
        <v>1727</v>
      </c>
      <c r="E343" s="38" t="s">
        <v>14</v>
      </c>
      <c r="F343" s="38" t="s">
        <v>1728</v>
      </c>
      <c r="G343" s="89">
        <v>45713</v>
      </c>
      <c r="H343" s="77" t="s">
        <v>725</v>
      </c>
      <c r="I343" s="40" t="b">
        <f t="shared" si="27"/>
        <v>1</v>
      </c>
      <c r="J343" s="42">
        <v>45716</v>
      </c>
      <c r="K343" s="39">
        <v>45716</v>
      </c>
      <c r="L343" s="39">
        <v>45927</v>
      </c>
      <c r="M343" s="70" t="s">
        <v>430</v>
      </c>
      <c r="N343" s="41"/>
      <c r="O343" s="41"/>
      <c r="P343" s="73"/>
      <c r="Q343" s="73"/>
    </row>
    <row r="344" spans="1:17" ht="14.25" customHeight="1">
      <c r="A344" s="22">
        <f t="shared" si="25"/>
        <v>343</v>
      </c>
      <c r="B344" s="43" t="b">
        <f t="shared" si="26"/>
        <v>1</v>
      </c>
      <c r="C344" s="38" t="s">
        <v>1729</v>
      </c>
      <c r="D344" s="38" t="s">
        <v>1729</v>
      </c>
      <c r="E344" s="38" t="s">
        <v>14</v>
      </c>
      <c r="F344" s="38" t="s">
        <v>1730</v>
      </c>
      <c r="G344" s="89">
        <v>45713</v>
      </c>
      <c r="H344" s="77" t="s">
        <v>1147</v>
      </c>
      <c r="I344" s="40" t="b">
        <f t="shared" si="27"/>
        <v>1</v>
      </c>
      <c r="J344" s="42">
        <v>45714</v>
      </c>
      <c r="K344" s="39">
        <v>45714</v>
      </c>
      <c r="L344" s="39">
        <v>45863</v>
      </c>
      <c r="M344" s="70" t="s">
        <v>430</v>
      </c>
      <c r="N344" s="41"/>
      <c r="O344" s="41"/>
    </row>
    <row r="345" spans="1:17" ht="14.25" customHeight="1">
      <c r="A345" s="22">
        <f t="shared" si="25"/>
        <v>344</v>
      </c>
      <c r="B345" s="43" t="b">
        <f t="shared" si="26"/>
        <v>1</v>
      </c>
      <c r="C345" s="38" t="s">
        <v>1731</v>
      </c>
      <c r="D345" s="38" t="s">
        <v>1731</v>
      </c>
      <c r="E345" s="38" t="s">
        <v>14</v>
      </c>
      <c r="F345" s="38" t="s">
        <v>1732</v>
      </c>
      <c r="G345" s="89">
        <v>45713</v>
      </c>
      <c r="H345" s="77" t="s">
        <v>866</v>
      </c>
      <c r="I345" s="40" t="b">
        <f t="shared" si="27"/>
        <v>1</v>
      </c>
      <c r="J345" s="42">
        <v>45714</v>
      </c>
      <c r="K345" s="39">
        <v>45714</v>
      </c>
      <c r="L345" s="39">
        <v>46016</v>
      </c>
      <c r="M345" s="70" t="s">
        <v>581</v>
      </c>
      <c r="N345" s="41"/>
      <c r="O345" s="41"/>
    </row>
    <row r="346" spans="1:17" ht="14.25" customHeight="1">
      <c r="A346" s="22">
        <f t="shared" si="25"/>
        <v>345</v>
      </c>
      <c r="B346" s="43" t="b">
        <f t="shared" si="26"/>
        <v>1</v>
      </c>
      <c r="C346" s="38" t="s">
        <v>1733</v>
      </c>
      <c r="D346" s="38" t="s">
        <v>1733</v>
      </c>
      <c r="E346" s="38" t="s">
        <v>14</v>
      </c>
      <c r="F346" s="38" t="s">
        <v>1734</v>
      </c>
      <c r="G346" s="89">
        <v>45713</v>
      </c>
      <c r="H346" s="77" t="s">
        <v>1735</v>
      </c>
      <c r="I346" s="40" t="b">
        <f t="shared" si="27"/>
        <v>1</v>
      </c>
      <c r="J346" s="42">
        <v>45714</v>
      </c>
      <c r="K346" s="39">
        <v>45714</v>
      </c>
      <c r="L346" s="39">
        <v>45938</v>
      </c>
      <c r="M346" s="70" t="s">
        <v>430</v>
      </c>
      <c r="N346" s="41"/>
      <c r="O346" s="41"/>
    </row>
    <row r="347" spans="1:17" ht="14.25" customHeight="1">
      <c r="A347" s="22">
        <f t="shared" si="25"/>
        <v>346</v>
      </c>
      <c r="B347" s="43" t="b">
        <f t="shared" si="26"/>
        <v>1</v>
      </c>
      <c r="C347" s="38" t="s">
        <v>1736</v>
      </c>
      <c r="D347" s="38" t="s">
        <v>1736</v>
      </c>
      <c r="E347" s="38" t="s">
        <v>14</v>
      </c>
      <c r="F347" s="38" t="s">
        <v>1737</v>
      </c>
      <c r="G347" s="89">
        <v>45713</v>
      </c>
      <c r="H347" s="77" t="s">
        <v>1059</v>
      </c>
      <c r="I347" s="40" t="b">
        <f t="shared" si="27"/>
        <v>1</v>
      </c>
      <c r="J347" s="42">
        <v>45714</v>
      </c>
      <c r="K347" s="39">
        <v>45714</v>
      </c>
      <c r="L347" s="39">
        <v>45863</v>
      </c>
      <c r="M347" s="70" t="s">
        <v>430</v>
      </c>
      <c r="N347" s="41"/>
      <c r="O347" s="41"/>
    </row>
    <row r="348" spans="1:17" ht="14.25" customHeight="1">
      <c r="A348" s="22">
        <f t="shared" si="25"/>
        <v>347</v>
      </c>
      <c r="B348" s="43" t="b">
        <f t="shared" si="26"/>
        <v>1</v>
      </c>
      <c r="C348" s="38" t="s">
        <v>1738</v>
      </c>
      <c r="D348" s="38" t="s">
        <v>1738</v>
      </c>
      <c r="E348" s="38" t="s">
        <v>14</v>
      </c>
      <c r="F348" s="38" t="s">
        <v>1739</v>
      </c>
      <c r="G348" s="89">
        <v>45713</v>
      </c>
      <c r="H348" s="77" t="s">
        <v>1740</v>
      </c>
      <c r="I348" s="40" t="b">
        <f t="shared" si="27"/>
        <v>1</v>
      </c>
      <c r="J348" s="42">
        <v>45715</v>
      </c>
      <c r="K348" s="39">
        <v>45715</v>
      </c>
      <c r="L348" s="39">
        <v>45849</v>
      </c>
      <c r="M348" s="70" t="s">
        <v>991</v>
      </c>
      <c r="N348" s="41"/>
      <c r="O348" s="41"/>
    </row>
    <row r="349" spans="1:17" ht="14.25" customHeight="1">
      <c r="A349" s="22">
        <f t="shared" si="25"/>
        <v>348</v>
      </c>
      <c r="B349" s="43" t="b">
        <f t="shared" si="26"/>
        <v>1</v>
      </c>
      <c r="C349" s="38" t="s">
        <v>1741</v>
      </c>
      <c r="D349" s="38" t="s">
        <v>1741</v>
      </c>
      <c r="E349" s="38" t="s">
        <v>14</v>
      </c>
      <c r="F349" s="38" t="s">
        <v>1742</v>
      </c>
      <c r="G349" s="89">
        <v>45713</v>
      </c>
      <c r="H349" s="77" t="s">
        <v>1743</v>
      </c>
      <c r="I349" s="40" t="b">
        <f t="shared" si="27"/>
        <v>1</v>
      </c>
      <c r="J349" s="42">
        <v>45714</v>
      </c>
      <c r="K349" s="39">
        <v>45714</v>
      </c>
      <c r="L349" s="39">
        <v>46048</v>
      </c>
      <c r="M349" s="70" t="s">
        <v>594</v>
      </c>
      <c r="N349" s="41"/>
      <c r="O349" s="41"/>
    </row>
    <row r="350" spans="1:17" ht="14.25" customHeight="1">
      <c r="A350" s="22">
        <f t="shared" si="25"/>
        <v>349</v>
      </c>
      <c r="B350" s="43" t="b">
        <f t="shared" si="26"/>
        <v>1</v>
      </c>
      <c r="C350" s="38" t="s">
        <v>1744</v>
      </c>
      <c r="D350" s="38" t="s">
        <v>1744</v>
      </c>
      <c r="E350" s="38" t="s">
        <v>14</v>
      </c>
      <c r="F350" s="38" t="s">
        <v>1745</v>
      </c>
      <c r="G350" s="89">
        <v>45713</v>
      </c>
      <c r="H350" s="77" t="s">
        <v>1746</v>
      </c>
      <c r="I350" s="40" t="b">
        <f t="shared" si="27"/>
        <v>1</v>
      </c>
      <c r="J350" s="42">
        <v>45715</v>
      </c>
      <c r="K350" s="39">
        <v>45715</v>
      </c>
      <c r="L350" s="39">
        <v>45926</v>
      </c>
      <c r="M350" s="70" t="s">
        <v>177</v>
      </c>
      <c r="N350" s="41"/>
      <c r="O350" s="41"/>
    </row>
    <row r="351" spans="1:17" ht="14.25" customHeight="1">
      <c r="A351" s="22">
        <f t="shared" si="25"/>
        <v>350</v>
      </c>
      <c r="B351" s="43" t="b">
        <f t="shared" ref="B351:B358" si="28">+C351=D351</f>
        <v>1</v>
      </c>
      <c r="C351" s="38" t="s">
        <v>1747</v>
      </c>
      <c r="D351" s="38" t="s">
        <v>1747</v>
      </c>
      <c r="E351" s="38" t="s">
        <v>14</v>
      </c>
      <c r="F351" s="38" t="s">
        <v>1748</v>
      </c>
      <c r="G351" s="89">
        <v>45714</v>
      </c>
      <c r="H351" s="77" t="s">
        <v>907</v>
      </c>
      <c r="I351" s="40" t="b">
        <f t="shared" si="27"/>
        <v>1</v>
      </c>
      <c r="J351" s="42">
        <v>45716</v>
      </c>
      <c r="K351" s="39">
        <v>45716</v>
      </c>
      <c r="L351" s="39">
        <v>46018</v>
      </c>
      <c r="M351" s="70" t="s">
        <v>67</v>
      </c>
      <c r="N351" s="41"/>
      <c r="O351" s="41"/>
    </row>
    <row r="352" spans="1:17" ht="14.25" customHeight="1">
      <c r="A352" s="22">
        <f t="shared" si="25"/>
        <v>351</v>
      </c>
      <c r="B352" s="43" t="b">
        <f t="shared" si="28"/>
        <v>1</v>
      </c>
      <c r="C352" s="38" t="s">
        <v>1749</v>
      </c>
      <c r="D352" s="38" t="s">
        <v>1749</v>
      </c>
      <c r="E352" s="38" t="s">
        <v>14</v>
      </c>
      <c r="F352" s="38" t="s">
        <v>1750</v>
      </c>
      <c r="G352" s="89">
        <v>45715</v>
      </c>
      <c r="H352" s="77" t="s">
        <v>1751</v>
      </c>
      <c r="I352" s="40" t="b">
        <f t="shared" ref="I352:I358" si="29">+K352=J352</f>
        <v>1</v>
      </c>
      <c r="J352" s="42">
        <v>45716</v>
      </c>
      <c r="K352" s="39">
        <v>45716</v>
      </c>
      <c r="L352" s="39">
        <v>46018</v>
      </c>
      <c r="M352" s="70" t="s">
        <v>991</v>
      </c>
      <c r="N352" s="41"/>
      <c r="O352" s="41"/>
    </row>
    <row r="353" spans="1:15" ht="14.25" customHeight="1">
      <c r="A353" s="22">
        <f t="shared" si="25"/>
        <v>352</v>
      </c>
      <c r="B353" s="43" t="b">
        <f t="shared" si="28"/>
        <v>1</v>
      </c>
      <c r="C353" s="38" t="s">
        <v>1752</v>
      </c>
      <c r="D353" s="38" t="s">
        <v>1752</v>
      </c>
      <c r="E353" s="38" t="s">
        <v>14</v>
      </c>
      <c r="F353" s="38" t="s">
        <v>1753</v>
      </c>
      <c r="G353" s="89">
        <v>45715</v>
      </c>
      <c r="H353" s="77" t="s">
        <v>1754</v>
      </c>
      <c r="I353" s="40" t="b">
        <f t="shared" si="29"/>
        <v>1</v>
      </c>
      <c r="J353" s="42">
        <v>45716</v>
      </c>
      <c r="K353" s="39">
        <v>45716</v>
      </c>
      <c r="L353" s="39">
        <v>45988</v>
      </c>
      <c r="M353" s="70" t="s">
        <v>991</v>
      </c>
      <c r="N353" s="41"/>
      <c r="O353" s="41"/>
    </row>
    <row r="354" spans="1:15" ht="14.25" customHeight="1">
      <c r="A354" s="22">
        <f t="shared" si="25"/>
        <v>353</v>
      </c>
      <c r="B354" s="43" t="b">
        <f t="shared" si="28"/>
        <v>1</v>
      </c>
      <c r="C354" s="38" t="s">
        <v>1755</v>
      </c>
      <c r="D354" s="38" t="s">
        <v>1755</v>
      </c>
      <c r="E354" s="38" t="s">
        <v>14</v>
      </c>
      <c r="F354" s="38" t="s">
        <v>1756</v>
      </c>
      <c r="G354" s="89">
        <v>45715</v>
      </c>
      <c r="H354" s="77" t="s">
        <v>1757</v>
      </c>
      <c r="I354" s="40" t="b">
        <f t="shared" si="29"/>
        <v>1</v>
      </c>
      <c r="J354" s="42">
        <v>45716</v>
      </c>
      <c r="K354" s="39">
        <v>45716</v>
      </c>
      <c r="L354" s="39">
        <v>45900</v>
      </c>
      <c r="M354" s="74" t="s">
        <v>174</v>
      </c>
      <c r="N354" s="41" t="s">
        <v>666</v>
      </c>
      <c r="O354" s="41"/>
    </row>
    <row r="355" spans="1:15" ht="14.25" customHeight="1">
      <c r="A355" s="22">
        <f t="shared" si="25"/>
        <v>354</v>
      </c>
      <c r="B355" s="43" t="b">
        <f t="shared" si="28"/>
        <v>1</v>
      </c>
      <c r="C355" s="38" t="s">
        <v>1758</v>
      </c>
      <c r="D355" s="38" t="s">
        <v>1758</v>
      </c>
      <c r="E355" s="38" t="s">
        <v>14</v>
      </c>
      <c r="F355" s="38" t="s">
        <v>1759</v>
      </c>
      <c r="G355" s="89">
        <v>45715</v>
      </c>
      <c r="H355" s="77" t="s">
        <v>1068</v>
      </c>
      <c r="I355" s="40" t="b">
        <f t="shared" si="29"/>
        <v>1</v>
      </c>
      <c r="J355" s="42">
        <v>45716</v>
      </c>
      <c r="K355" s="39">
        <v>45716</v>
      </c>
      <c r="L355" s="39" t="s">
        <v>1760</v>
      </c>
      <c r="M355" s="69" t="s">
        <v>785</v>
      </c>
      <c r="N355" s="75"/>
      <c r="O355" s="41"/>
    </row>
    <row r="356" spans="1:15" ht="14.25" customHeight="1">
      <c r="A356" s="22">
        <f t="shared" si="25"/>
        <v>355</v>
      </c>
      <c r="B356" s="43" t="b">
        <f t="shared" si="28"/>
        <v>1</v>
      </c>
      <c r="C356" s="38" t="s">
        <v>1761</v>
      </c>
      <c r="D356" s="38" t="s">
        <v>1761</v>
      </c>
      <c r="E356" s="38" t="s">
        <v>14</v>
      </c>
      <c r="F356" s="38" t="s">
        <v>1762</v>
      </c>
      <c r="G356" s="89">
        <v>45715</v>
      </c>
      <c r="H356" s="77" t="s">
        <v>1763</v>
      </c>
      <c r="I356" s="40" t="b">
        <f t="shared" si="29"/>
        <v>1</v>
      </c>
      <c r="J356" s="42">
        <v>45716</v>
      </c>
      <c r="K356" s="39">
        <v>45716</v>
      </c>
      <c r="L356" s="39">
        <v>45918</v>
      </c>
      <c r="M356" s="70" t="s">
        <v>153</v>
      </c>
      <c r="N356" s="41"/>
      <c r="O356" s="41"/>
    </row>
    <row r="357" spans="1:15" ht="14.25" customHeight="1">
      <c r="A357" s="22">
        <f t="shared" si="25"/>
        <v>356</v>
      </c>
      <c r="B357" s="43" t="b">
        <f t="shared" si="28"/>
        <v>1</v>
      </c>
      <c r="C357" s="38" t="s">
        <v>1764</v>
      </c>
      <c r="D357" s="38" t="s">
        <v>1764</v>
      </c>
      <c r="E357" s="38" t="s">
        <v>14</v>
      </c>
      <c r="F357" s="38" t="s">
        <v>1765</v>
      </c>
      <c r="G357" s="89">
        <v>45715</v>
      </c>
      <c r="H357" s="77" t="s">
        <v>1388</v>
      </c>
      <c r="I357" s="40" t="b">
        <f t="shared" si="29"/>
        <v>1</v>
      </c>
      <c r="J357" s="42">
        <v>45716</v>
      </c>
      <c r="K357" s="39">
        <v>45716</v>
      </c>
      <c r="L357" s="39">
        <v>46012</v>
      </c>
      <c r="M357" s="70" t="s">
        <v>991</v>
      </c>
      <c r="N357" s="75"/>
      <c r="O357" s="41"/>
    </row>
    <row r="358" spans="1:15" ht="14.25" customHeight="1">
      <c r="A358" s="22">
        <f t="shared" si="25"/>
        <v>357</v>
      </c>
      <c r="B358" s="43" t="b">
        <f t="shared" si="28"/>
        <v>1</v>
      </c>
      <c r="C358" s="38" t="s">
        <v>1766</v>
      </c>
      <c r="D358" s="38" t="s">
        <v>1766</v>
      </c>
      <c r="E358" s="38" t="s">
        <v>14</v>
      </c>
      <c r="F358" s="38" t="s">
        <v>1767</v>
      </c>
      <c r="G358" s="89">
        <v>45715</v>
      </c>
      <c r="H358" s="77" t="s">
        <v>1768</v>
      </c>
      <c r="I358" s="40" t="b">
        <f t="shared" si="29"/>
        <v>1</v>
      </c>
      <c r="J358" s="42">
        <v>45716</v>
      </c>
      <c r="K358" s="39">
        <v>45716</v>
      </c>
      <c r="L358" s="39">
        <v>45927</v>
      </c>
      <c r="M358" s="70" t="s">
        <v>174</v>
      </c>
      <c r="N358" s="41"/>
      <c r="O358" s="41"/>
    </row>
    <row r="359" spans="1:15" ht="14.25" customHeight="1">
      <c r="H359" s="90"/>
    </row>
    <row r="360" spans="1:15" ht="14.25" customHeight="1">
      <c r="A360" s="17" t="s">
        <v>873</v>
      </c>
      <c r="B360" s="80">
        <f>+B362+B366</f>
        <v>372</v>
      </c>
      <c r="C360" s="66" t="s">
        <v>874</v>
      </c>
    </row>
    <row r="361" spans="1:15" ht="14.25" customHeight="1">
      <c r="A361" s="17" t="s">
        <v>875</v>
      </c>
      <c r="B361" s="17">
        <v>0</v>
      </c>
      <c r="C361" s="17"/>
    </row>
    <row r="362" spans="1:15" ht="14.25" customHeight="1">
      <c r="A362" s="17" t="s">
        <v>877</v>
      </c>
      <c r="B362" s="17">
        <v>357</v>
      </c>
      <c r="C362" s="17" t="s">
        <v>1769</v>
      </c>
    </row>
    <row r="363" spans="1:15" ht="14.25" customHeight="1">
      <c r="A363" s="17" t="s">
        <v>879</v>
      </c>
      <c r="B363" s="21">
        <v>4</v>
      </c>
      <c r="C363" s="17" t="s">
        <v>880</v>
      </c>
    </row>
    <row r="364" spans="1:15" ht="14.25" customHeight="1">
      <c r="A364" s="17" t="s">
        <v>881</v>
      </c>
      <c r="B364" s="17">
        <v>0</v>
      </c>
      <c r="C364" s="17" t="s">
        <v>1770</v>
      </c>
    </row>
    <row r="365" spans="1:15" ht="14.25" customHeight="1">
      <c r="A365" s="17" t="s">
        <v>882</v>
      </c>
      <c r="B365" s="81">
        <v>361</v>
      </c>
      <c r="C365" s="80" t="s">
        <v>3</v>
      </c>
    </row>
    <row r="366" spans="1:15" ht="14.25" customHeight="1">
      <c r="A366" s="82" t="s">
        <v>884</v>
      </c>
      <c r="B366" s="83">
        <v>15</v>
      </c>
      <c r="C366" s="21" t="s">
        <v>1771</v>
      </c>
    </row>
    <row r="367" spans="1:15" ht="14.25" customHeight="1">
      <c r="A367" s="84"/>
      <c r="B367" s="84"/>
      <c r="C367" s="84"/>
    </row>
    <row r="368" spans="1:15" ht="14.25" customHeight="1">
      <c r="A368" s="85" t="s">
        <v>873</v>
      </c>
      <c r="B368" s="86">
        <f>+B362+B366</f>
        <v>372</v>
      </c>
      <c r="C368" s="87" t="s">
        <v>886</v>
      </c>
    </row>
    <row r="369" spans="1:3" ht="14.25" customHeight="1">
      <c r="A369" s="91" t="s">
        <v>877</v>
      </c>
      <c r="B369" s="137">
        <f>332+40</f>
        <v>372</v>
      </c>
      <c r="C369" s="17" t="s">
        <v>1772</v>
      </c>
    </row>
  </sheetData>
  <sheetProtection sheet="1" objects="1" scenarios="1"/>
  <autoFilter ref="A1:O287" xr:uid="{00000000-0009-0000-0000-000001000000}"/>
  <pageMargins left="0.7" right="0.7" top="0.75" bottom="0.75" header="0.3" footer="0.3"/>
  <pageSetup paperSize="281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2C0CC-98A9-43AB-AD69-9B5C66EE3929}">
  <dimension ref="A1:P88"/>
  <sheetViews>
    <sheetView topLeftCell="A16" zoomScaleNormal="100" workbookViewId="0">
      <selection activeCell="F66" sqref="F66"/>
    </sheetView>
  </sheetViews>
  <sheetFormatPr defaultColWidth="11" defaultRowHeight="14.25" customHeight="1"/>
  <cols>
    <col min="1" max="1" width="15.125" style="1" customWidth="1"/>
    <col min="2" max="2" width="21.25" style="6" customWidth="1"/>
    <col min="3" max="3" width="26" style="6" customWidth="1"/>
    <col min="4" max="4" width="20.375" style="6" customWidth="1"/>
    <col min="5" max="5" width="58" style="9" customWidth="1"/>
    <col min="6" max="6" width="27.375" style="6" customWidth="1"/>
    <col min="7" max="7" width="19.5" style="6" customWidth="1"/>
    <col min="8" max="8" width="20.125" style="94" customWidth="1"/>
    <col min="9" max="9" width="18.125" style="6" customWidth="1"/>
    <col min="10" max="10" width="17.125" style="6" customWidth="1"/>
    <col min="11" max="12" width="19.875" style="6" customWidth="1"/>
    <col min="13" max="13" width="92" style="6" customWidth="1"/>
    <col min="14" max="14" width="68.75" style="6" customWidth="1"/>
    <col min="15" max="15" width="34.875" style="6" customWidth="1"/>
    <col min="16" max="16384" width="11" style="6"/>
  </cols>
  <sheetData>
    <row r="1" spans="1:16" ht="12.75">
      <c r="B1" s="2" t="s">
        <v>0</v>
      </c>
      <c r="C1" s="2" t="s">
        <v>1</v>
      </c>
      <c r="D1" s="3" t="s">
        <v>2</v>
      </c>
      <c r="E1" s="4" t="s">
        <v>3</v>
      </c>
      <c r="F1" s="3" t="s">
        <v>4</v>
      </c>
      <c r="G1" s="88" t="s">
        <v>5</v>
      </c>
      <c r="H1" s="92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/>
      <c r="N1" s="3" t="s">
        <v>11</v>
      </c>
      <c r="O1" s="3" t="s">
        <v>12</v>
      </c>
    </row>
    <row r="2" spans="1:16" ht="12.75">
      <c r="A2" s="101">
        <v>1</v>
      </c>
      <c r="B2" s="102" t="b">
        <f>+C2=D2</f>
        <v>1</v>
      </c>
      <c r="C2" s="38" t="s">
        <v>1773</v>
      </c>
      <c r="D2" s="38" t="s">
        <v>1773</v>
      </c>
      <c r="E2" s="38" t="s">
        <v>14</v>
      </c>
      <c r="F2" s="38" t="s">
        <v>1774</v>
      </c>
      <c r="G2" s="39">
        <v>45694</v>
      </c>
      <c r="H2" s="93">
        <v>350000000</v>
      </c>
      <c r="I2" s="40" t="b">
        <f>+K2=J2</f>
        <v>1</v>
      </c>
      <c r="J2" s="42">
        <v>45720</v>
      </c>
      <c r="K2" s="39">
        <v>45720</v>
      </c>
      <c r="L2" s="39">
        <v>45872</v>
      </c>
      <c r="M2" s="70" t="s">
        <v>126</v>
      </c>
      <c r="N2" s="41"/>
      <c r="O2" s="41"/>
    </row>
    <row r="3" spans="1:16" ht="14.25" customHeight="1">
      <c r="A3" s="101">
        <f>+A2+1</f>
        <v>2</v>
      </c>
      <c r="B3" s="102" t="b">
        <f t="shared" ref="B3:B5" si="0">+C3=D3</f>
        <v>1</v>
      </c>
      <c r="C3" s="38" t="s">
        <v>1775</v>
      </c>
      <c r="D3" s="38" t="s">
        <v>1775</v>
      </c>
      <c r="E3" s="38" t="s">
        <v>14</v>
      </c>
      <c r="F3" s="38" t="s">
        <v>1776</v>
      </c>
      <c r="G3" s="39">
        <v>45699</v>
      </c>
      <c r="H3" s="93">
        <v>14437500</v>
      </c>
      <c r="I3" s="40" t="b">
        <f>+K3=J3</f>
        <v>1</v>
      </c>
      <c r="J3" s="42">
        <v>45719</v>
      </c>
      <c r="K3" s="39">
        <v>45719</v>
      </c>
      <c r="L3" s="39">
        <v>45871</v>
      </c>
      <c r="M3" s="70" t="s">
        <v>430</v>
      </c>
      <c r="N3" s="41" t="s">
        <v>666</v>
      </c>
      <c r="O3" s="41"/>
    </row>
    <row r="4" spans="1:16" ht="14.25" customHeight="1">
      <c r="A4" s="101">
        <f>+A3+1</f>
        <v>3</v>
      </c>
      <c r="B4" s="102" t="b">
        <f t="shared" si="0"/>
        <v>1</v>
      </c>
      <c r="C4" s="38" t="s">
        <v>1777</v>
      </c>
      <c r="D4" s="38" t="s">
        <v>1777</v>
      </c>
      <c r="E4" s="38" t="s">
        <v>14</v>
      </c>
      <c r="F4" s="38" t="s">
        <v>1778</v>
      </c>
      <c r="G4" s="39">
        <v>45702</v>
      </c>
      <c r="H4" s="93">
        <v>35250000</v>
      </c>
      <c r="I4" s="40" t="b">
        <f t="shared" ref="I4:I5" si="1">+K4=J4</f>
        <v>1</v>
      </c>
      <c r="J4" s="42">
        <v>45717</v>
      </c>
      <c r="K4" s="39">
        <v>45717</v>
      </c>
      <c r="L4" s="39">
        <v>45931</v>
      </c>
      <c r="M4" s="70" t="s">
        <v>329</v>
      </c>
      <c r="N4" s="41"/>
      <c r="O4" s="41"/>
    </row>
    <row r="5" spans="1:16" ht="14.25" customHeight="1">
      <c r="A5" s="101">
        <f t="shared" ref="A5:A45" si="2">+A4+1</f>
        <v>4</v>
      </c>
      <c r="B5" s="102" t="b">
        <f t="shared" si="0"/>
        <v>1</v>
      </c>
      <c r="C5" s="38" t="s">
        <v>1779</v>
      </c>
      <c r="D5" s="38" t="s">
        <v>1779</v>
      </c>
      <c r="E5" s="38" t="s">
        <v>14</v>
      </c>
      <c r="F5" s="38" t="s">
        <v>1780</v>
      </c>
      <c r="G5" s="39">
        <v>45706</v>
      </c>
      <c r="H5" s="93">
        <v>46462500</v>
      </c>
      <c r="I5" s="40" t="b">
        <f t="shared" si="1"/>
        <v>1</v>
      </c>
      <c r="J5" s="42">
        <v>45721</v>
      </c>
      <c r="K5" s="39">
        <v>45721</v>
      </c>
      <c r="L5" s="39">
        <v>46004</v>
      </c>
      <c r="M5" s="70" t="s">
        <v>560</v>
      </c>
      <c r="N5" s="41"/>
      <c r="O5" s="41"/>
    </row>
    <row r="6" spans="1:16" ht="14.25" customHeight="1">
      <c r="A6" s="101">
        <f t="shared" si="2"/>
        <v>5</v>
      </c>
      <c r="B6" s="102" t="b">
        <f>+C6=D6</f>
        <v>1</v>
      </c>
      <c r="C6" s="38" t="s">
        <v>1781</v>
      </c>
      <c r="D6" s="38" t="s">
        <v>1781</v>
      </c>
      <c r="E6" s="38" t="s">
        <v>14</v>
      </c>
      <c r="F6" s="38" t="s">
        <v>1782</v>
      </c>
      <c r="G6" s="39">
        <v>45712</v>
      </c>
      <c r="H6" s="93">
        <v>47250000</v>
      </c>
      <c r="I6" s="40" t="b">
        <f>+K6=J6</f>
        <v>1</v>
      </c>
      <c r="J6" s="42">
        <v>45720</v>
      </c>
      <c r="K6" s="39">
        <v>45720</v>
      </c>
      <c r="L6" s="39">
        <v>46021</v>
      </c>
      <c r="M6" s="70" t="s">
        <v>126</v>
      </c>
      <c r="N6" s="41"/>
      <c r="O6" s="41"/>
    </row>
    <row r="7" spans="1:16" ht="14.25" customHeight="1">
      <c r="A7" s="101">
        <f t="shared" si="2"/>
        <v>6</v>
      </c>
      <c r="B7" s="102" t="b">
        <f>+C7=D7</f>
        <v>1</v>
      </c>
      <c r="C7" s="38" t="s">
        <v>1783</v>
      </c>
      <c r="D7" s="38" t="s">
        <v>1783</v>
      </c>
      <c r="E7" s="38" t="s">
        <v>14</v>
      </c>
      <c r="F7" s="38" t="s">
        <v>1784</v>
      </c>
      <c r="G7" s="39">
        <v>45713</v>
      </c>
      <c r="H7" s="93">
        <v>29925000</v>
      </c>
      <c r="I7" s="40" t="b">
        <f>+K7=J7</f>
        <v>1</v>
      </c>
      <c r="J7" s="42">
        <v>45717</v>
      </c>
      <c r="K7" s="39">
        <v>45717</v>
      </c>
      <c r="L7" s="39">
        <v>45868</v>
      </c>
      <c r="M7" s="70" t="s">
        <v>785</v>
      </c>
      <c r="N7" s="41"/>
      <c r="O7" s="41"/>
    </row>
    <row r="8" spans="1:16" ht="14.25" customHeight="1">
      <c r="A8" s="101">
        <f t="shared" si="2"/>
        <v>7</v>
      </c>
      <c r="B8" s="102" t="b">
        <f>+C8=D8</f>
        <v>1</v>
      </c>
      <c r="C8" s="38" t="s">
        <v>1785</v>
      </c>
      <c r="D8" s="38" t="s">
        <v>1785</v>
      </c>
      <c r="E8" s="38" t="s">
        <v>14</v>
      </c>
      <c r="F8" s="38" t="s">
        <v>1786</v>
      </c>
      <c r="G8" s="39">
        <v>45712</v>
      </c>
      <c r="H8" s="93">
        <v>3300000</v>
      </c>
      <c r="I8" s="40" t="b">
        <f>+K8=J8</f>
        <v>1</v>
      </c>
      <c r="J8" s="42">
        <v>45720</v>
      </c>
      <c r="K8" s="39">
        <v>45720</v>
      </c>
      <c r="L8" s="39">
        <v>46021</v>
      </c>
      <c r="M8" s="70" t="s">
        <v>581</v>
      </c>
      <c r="N8" s="41"/>
      <c r="O8" s="41"/>
    </row>
    <row r="9" spans="1:16" ht="14.25" customHeight="1">
      <c r="A9" s="104">
        <f t="shared" si="2"/>
        <v>8</v>
      </c>
      <c r="B9" s="105" t="b">
        <f>+C9=D9</f>
        <v>1</v>
      </c>
      <c r="C9" s="106" t="s">
        <v>1787</v>
      </c>
      <c r="D9" s="106" t="s">
        <v>1787</v>
      </c>
      <c r="E9" s="107" t="s">
        <v>1788</v>
      </c>
      <c r="F9" s="106" t="s">
        <v>1789</v>
      </c>
      <c r="G9" s="108">
        <v>45713</v>
      </c>
      <c r="H9" s="109" t="s">
        <v>1790</v>
      </c>
      <c r="I9" s="110" t="b">
        <f>+K9=J9</f>
        <v>1</v>
      </c>
      <c r="J9" s="42">
        <v>45733</v>
      </c>
      <c r="K9" s="39">
        <v>45733</v>
      </c>
      <c r="L9" s="39">
        <v>46752</v>
      </c>
      <c r="M9" s="111" t="s">
        <v>126</v>
      </c>
      <c r="N9" s="106"/>
      <c r="O9" s="106"/>
      <c r="P9" s="11"/>
    </row>
    <row r="10" spans="1:16" ht="14.25" customHeight="1">
      <c r="A10" s="101">
        <f t="shared" si="2"/>
        <v>9</v>
      </c>
      <c r="B10" s="102" t="b">
        <f t="shared" ref="B10:B74" si="3">+C10=D10</f>
        <v>1</v>
      </c>
      <c r="C10" s="38" t="s">
        <v>1791</v>
      </c>
      <c r="D10" s="38" t="s">
        <v>1791</v>
      </c>
      <c r="E10" s="38" t="s">
        <v>14</v>
      </c>
      <c r="F10" s="38" t="s">
        <v>1792</v>
      </c>
      <c r="G10" s="39">
        <v>45715</v>
      </c>
      <c r="H10" s="93">
        <v>75600000</v>
      </c>
      <c r="I10" s="40" t="b">
        <f t="shared" ref="I10:I19" si="4">+K10=J10</f>
        <v>1</v>
      </c>
      <c r="J10" s="42">
        <v>45719</v>
      </c>
      <c r="K10" s="39">
        <v>45719</v>
      </c>
      <c r="L10" s="39">
        <v>45993</v>
      </c>
      <c r="M10" s="70" t="s">
        <v>126</v>
      </c>
      <c r="N10" s="41"/>
      <c r="O10" s="41"/>
    </row>
    <row r="11" spans="1:16" ht="14.25" customHeight="1">
      <c r="A11" s="101">
        <f t="shared" si="2"/>
        <v>10</v>
      </c>
      <c r="B11" s="102" t="b">
        <f t="shared" si="3"/>
        <v>1</v>
      </c>
      <c r="C11" s="38" t="s">
        <v>1793</v>
      </c>
      <c r="D11" s="38" t="s">
        <v>1793</v>
      </c>
      <c r="E11" s="38" t="s">
        <v>14</v>
      </c>
      <c r="F11" s="38" t="s">
        <v>1794</v>
      </c>
      <c r="G11" s="39">
        <v>45715</v>
      </c>
      <c r="H11" s="93">
        <v>23520000</v>
      </c>
      <c r="I11" s="40" t="b">
        <f t="shared" si="4"/>
        <v>1</v>
      </c>
      <c r="J11" s="42">
        <v>45719</v>
      </c>
      <c r="K11" s="39">
        <v>45719</v>
      </c>
      <c r="L11" s="39">
        <v>45932</v>
      </c>
      <c r="M11" s="70" t="s">
        <v>430</v>
      </c>
      <c r="N11" s="75"/>
      <c r="O11" s="41"/>
    </row>
    <row r="12" spans="1:16" ht="14.25" customHeight="1">
      <c r="A12" s="101">
        <f t="shared" si="2"/>
        <v>11</v>
      </c>
      <c r="B12" s="102" t="b">
        <f t="shared" si="3"/>
        <v>1</v>
      </c>
      <c r="C12" s="38" t="s">
        <v>1795</v>
      </c>
      <c r="D12" s="38" t="s">
        <v>1795</v>
      </c>
      <c r="E12" s="38" t="s">
        <v>14</v>
      </c>
      <c r="F12" s="38" t="s">
        <v>1796</v>
      </c>
      <c r="G12" s="39">
        <v>45715</v>
      </c>
      <c r="H12" s="93">
        <v>27195000</v>
      </c>
      <c r="I12" s="40" t="b">
        <f t="shared" si="4"/>
        <v>1</v>
      </c>
      <c r="J12" s="42">
        <v>45719</v>
      </c>
      <c r="K12" s="39">
        <v>45719</v>
      </c>
      <c r="L12" s="39">
        <v>45932</v>
      </c>
      <c r="M12" s="70" t="s">
        <v>430</v>
      </c>
      <c r="N12" s="75"/>
      <c r="O12" s="41"/>
    </row>
    <row r="13" spans="1:16" ht="14.25" customHeight="1">
      <c r="A13" s="101">
        <f t="shared" si="2"/>
        <v>12</v>
      </c>
      <c r="B13" s="102" t="b">
        <f t="shared" si="3"/>
        <v>1</v>
      </c>
      <c r="C13" s="38" t="s">
        <v>1797</v>
      </c>
      <c r="D13" s="38" t="s">
        <v>1797</v>
      </c>
      <c r="E13" s="38" t="s">
        <v>14</v>
      </c>
      <c r="F13" s="38" t="s">
        <v>1798</v>
      </c>
      <c r="G13" s="39">
        <v>45715</v>
      </c>
      <c r="H13" s="93">
        <v>14437500</v>
      </c>
      <c r="I13" s="40" t="b">
        <f t="shared" si="4"/>
        <v>1</v>
      </c>
      <c r="J13" s="42">
        <v>45720</v>
      </c>
      <c r="K13" s="39">
        <v>45720</v>
      </c>
      <c r="L13" s="39">
        <v>45872</v>
      </c>
      <c r="M13" s="70" t="s">
        <v>430</v>
      </c>
      <c r="N13" s="75"/>
      <c r="O13" s="41"/>
    </row>
    <row r="14" spans="1:16" ht="13.5" customHeight="1">
      <c r="A14" s="101">
        <f t="shared" si="2"/>
        <v>13</v>
      </c>
      <c r="B14" s="102" t="b">
        <f t="shared" si="3"/>
        <v>1</v>
      </c>
      <c r="C14" s="38" t="s">
        <v>1799</v>
      </c>
      <c r="D14" s="38" t="s">
        <v>1799</v>
      </c>
      <c r="E14" s="38" t="s">
        <v>14</v>
      </c>
      <c r="F14" s="38" t="s">
        <v>1800</v>
      </c>
      <c r="G14" s="39">
        <v>45715</v>
      </c>
      <c r="H14" s="93">
        <v>1250912290</v>
      </c>
      <c r="I14" s="40" t="b">
        <f t="shared" si="4"/>
        <v>1</v>
      </c>
      <c r="J14" s="42">
        <v>45719</v>
      </c>
      <c r="K14" s="39">
        <v>45719</v>
      </c>
      <c r="L14" s="39">
        <v>45871</v>
      </c>
      <c r="M14" s="70" t="s">
        <v>771</v>
      </c>
      <c r="N14" s="75"/>
      <c r="O14" s="41"/>
    </row>
    <row r="15" spans="1:16" ht="14.25" customHeight="1">
      <c r="A15" s="101">
        <f t="shared" si="2"/>
        <v>14</v>
      </c>
      <c r="B15" s="102" t="b">
        <f t="shared" si="3"/>
        <v>1</v>
      </c>
      <c r="C15" s="38" t="s">
        <v>1801</v>
      </c>
      <c r="D15" s="38" t="s">
        <v>1801</v>
      </c>
      <c r="E15" s="38" t="s">
        <v>14</v>
      </c>
      <c r="F15" s="38" t="s">
        <v>1802</v>
      </c>
      <c r="G15" s="39">
        <v>45716</v>
      </c>
      <c r="H15" s="93">
        <v>23520000</v>
      </c>
      <c r="I15" s="40" t="b">
        <f t="shared" si="4"/>
        <v>1</v>
      </c>
      <c r="J15" s="42">
        <v>45720</v>
      </c>
      <c r="K15" s="39">
        <v>45720</v>
      </c>
      <c r="L15" s="39">
        <v>45933</v>
      </c>
      <c r="M15" s="70" t="s">
        <v>430</v>
      </c>
      <c r="N15" s="75"/>
      <c r="O15" s="41"/>
    </row>
    <row r="16" spans="1:16" ht="15" customHeight="1">
      <c r="A16" s="101">
        <f>+A15+1</f>
        <v>15</v>
      </c>
      <c r="B16" s="102" t="b">
        <f t="shared" si="3"/>
        <v>1</v>
      </c>
      <c r="C16" s="38" t="s">
        <v>1803</v>
      </c>
      <c r="D16" s="38" t="s">
        <v>1803</v>
      </c>
      <c r="E16" s="38" t="s">
        <v>14</v>
      </c>
      <c r="F16" s="38" t="s">
        <v>1804</v>
      </c>
      <c r="G16" s="39">
        <v>45716</v>
      </c>
      <c r="H16" s="93">
        <v>62142500</v>
      </c>
      <c r="I16" s="40" t="b">
        <f t="shared" si="4"/>
        <v>1</v>
      </c>
      <c r="J16" s="42">
        <v>45719</v>
      </c>
      <c r="K16" s="39">
        <v>45719</v>
      </c>
      <c r="L16" s="39">
        <v>45988</v>
      </c>
      <c r="M16" s="70" t="s">
        <v>991</v>
      </c>
      <c r="N16" s="75"/>
      <c r="O16" s="41"/>
    </row>
    <row r="17" spans="1:15" ht="15.75" customHeight="1">
      <c r="A17" s="101">
        <f t="shared" si="2"/>
        <v>16</v>
      </c>
      <c r="B17" s="102" t="b">
        <f t="shared" si="3"/>
        <v>1</v>
      </c>
      <c r="C17" s="38" t="s">
        <v>1805</v>
      </c>
      <c r="D17" s="38" t="s">
        <v>1805</v>
      </c>
      <c r="E17" s="38" t="s">
        <v>14</v>
      </c>
      <c r="F17" s="38" t="s">
        <v>1806</v>
      </c>
      <c r="G17" s="39">
        <v>45719</v>
      </c>
      <c r="H17" s="93">
        <v>56857500</v>
      </c>
      <c r="I17" s="40" t="b">
        <f t="shared" si="4"/>
        <v>1</v>
      </c>
      <c r="J17" s="42">
        <v>45722</v>
      </c>
      <c r="K17" s="39">
        <v>45722</v>
      </c>
      <c r="L17" s="39">
        <v>46011</v>
      </c>
      <c r="M17" s="70" t="s">
        <v>991</v>
      </c>
      <c r="N17" s="75"/>
      <c r="O17" s="41"/>
    </row>
    <row r="18" spans="1:15" ht="15" customHeight="1">
      <c r="A18" s="101">
        <f t="shared" si="2"/>
        <v>17</v>
      </c>
      <c r="B18" s="102" t="b">
        <f t="shared" si="3"/>
        <v>1</v>
      </c>
      <c r="C18" s="38" t="s">
        <v>1807</v>
      </c>
      <c r="D18" s="38" t="s">
        <v>1807</v>
      </c>
      <c r="E18" s="38" t="s">
        <v>14</v>
      </c>
      <c r="F18" s="38" t="s">
        <v>1808</v>
      </c>
      <c r="G18" s="39">
        <v>45719</v>
      </c>
      <c r="H18" s="93">
        <v>52000000</v>
      </c>
      <c r="I18" s="40" t="b">
        <f t="shared" si="4"/>
        <v>1</v>
      </c>
      <c r="J18" s="42">
        <v>45720</v>
      </c>
      <c r="K18" s="39">
        <v>45720</v>
      </c>
      <c r="L18" s="39">
        <v>45964</v>
      </c>
      <c r="M18" s="70" t="s">
        <v>560</v>
      </c>
      <c r="N18" s="75"/>
      <c r="O18" s="41"/>
    </row>
    <row r="19" spans="1:15" ht="14.25" customHeight="1">
      <c r="A19" s="101">
        <f t="shared" si="2"/>
        <v>18</v>
      </c>
      <c r="B19" s="102" t="b">
        <f t="shared" si="3"/>
        <v>1</v>
      </c>
      <c r="C19" s="38" t="s">
        <v>1809</v>
      </c>
      <c r="D19" s="38" t="s">
        <v>1809</v>
      </c>
      <c r="E19" s="38" t="s">
        <v>14</v>
      </c>
      <c r="F19" s="38" t="s">
        <v>1810</v>
      </c>
      <c r="G19" s="39">
        <v>45719</v>
      </c>
      <c r="H19" s="93">
        <v>40425000</v>
      </c>
      <c r="I19" s="40" t="b">
        <f t="shared" si="4"/>
        <v>1</v>
      </c>
      <c r="J19" s="42">
        <v>45726</v>
      </c>
      <c r="K19" s="39">
        <v>45726</v>
      </c>
      <c r="L19" s="39">
        <v>45939</v>
      </c>
      <c r="M19" s="70" t="s">
        <v>430</v>
      </c>
      <c r="N19" s="75"/>
      <c r="O19" s="41"/>
    </row>
    <row r="20" spans="1:15" ht="14.25" customHeight="1">
      <c r="A20" s="101">
        <f t="shared" si="2"/>
        <v>19</v>
      </c>
      <c r="B20" s="102" t="b">
        <f t="shared" si="3"/>
        <v>1</v>
      </c>
      <c r="C20" s="38" t="s">
        <v>1811</v>
      </c>
      <c r="D20" s="38" t="s">
        <v>1811</v>
      </c>
      <c r="E20" s="38" t="s">
        <v>14</v>
      </c>
      <c r="F20" s="38" t="s">
        <v>1812</v>
      </c>
      <c r="G20" s="39">
        <v>45719</v>
      </c>
      <c r="H20" s="93">
        <v>36960000</v>
      </c>
      <c r="I20" s="40" t="b">
        <f>+K20=J20</f>
        <v>1</v>
      </c>
      <c r="J20" s="42">
        <v>45720</v>
      </c>
      <c r="K20" s="39">
        <v>45720</v>
      </c>
      <c r="L20" s="39">
        <v>45964</v>
      </c>
      <c r="M20" s="70" t="s">
        <v>1182</v>
      </c>
      <c r="N20" s="75"/>
      <c r="O20" s="41"/>
    </row>
    <row r="21" spans="1:15" ht="14.25" customHeight="1">
      <c r="A21" s="101">
        <f t="shared" si="2"/>
        <v>20</v>
      </c>
      <c r="B21" s="102" t="b">
        <f t="shared" si="3"/>
        <v>1</v>
      </c>
      <c r="C21" s="38" t="s">
        <v>1813</v>
      </c>
      <c r="D21" s="38" t="s">
        <v>1813</v>
      </c>
      <c r="E21" s="38" t="s">
        <v>14</v>
      </c>
      <c r="F21" s="38" t="s">
        <v>1814</v>
      </c>
      <c r="G21" s="39">
        <v>45719</v>
      </c>
      <c r="H21" s="93">
        <v>35882000</v>
      </c>
      <c r="I21" s="40" t="b">
        <f t="shared" ref="I21:I31" si="5">+K21=J21</f>
        <v>1</v>
      </c>
      <c r="J21" s="42">
        <v>45723</v>
      </c>
      <c r="K21" s="39">
        <v>45723</v>
      </c>
      <c r="L21" s="39">
        <v>45958</v>
      </c>
      <c r="M21" s="70" t="s">
        <v>1182</v>
      </c>
      <c r="N21" s="75"/>
      <c r="O21" s="41"/>
    </row>
    <row r="22" spans="1:15" ht="14.25" customHeight="1">
      <c r="A22" s="101">
        <f t="shared" si="2"/>
        <v>21</v>
      </c>
      <c r="B22" s="102" t="b">
        <f t="shared" si="3"/>
        <v>1</v>
      </c>
      <c r="C22" s="38" t="s">
        <v>1815</v>
      </c>
      <c r="D22" s="38" t="s">
        <v>1815</v>
      </c>
      <c r="E22" s="38" t="s">
        <v>14</v>
      </c>
      <c r="F22" s="38" t="s">
        <v>1816</v>
      </c>
      <c r="G22" s="39">
        <v>45719</v>
      </c>
      <c r="H22" s="93">
        <v>24400000</v>
      </c>
      <c r="I22" s="40" t="b">
        <f t="shared" si="5"/>
        <v>1</v>
      </c>
      <c r="J22" s="42">
        <v>45721</v>
      </c>
      <c r="K22" s="39">
        <v>45721</v>
      </c>
      <c r="L22" s="39">
        <v>45907</v>
      </c>
      <c r="M22" s="70" t="s">
        <v>174</v>
      </c>
      <c r="N22" s="75"/>
      <c r="O22" s="41"/>
    </row>
    <row r="23" spans="1:15" ht="15" customHeight="1">
      <c r="A23" s="101">
        <f t="shared" si="2"/>
        <v>22</v>
      </c>
      <c r="B23" s="102" t="b">
        <f t="shared" si="3"/>
        <v>1</v>
      </c>
      <c r="C23" s="38" t="s">
        <v>1817</v>
      </c>
      <c r="D23" s="38" t="s">
        <v>1817</v>
      </c>
      <c r="E23" s="38" t="s">
        <v>14</v>
      </c>
      <c r="F23" s="38" t="s">
        <v>1818</v>
      </c>
      <c r="G23" s="39">
        <v>45720</v>
      </c>
      <c r="H23" s="93">
        <v>23520000</v>
      </c>
      <c r="I23" s="40" t="b">
        <f t="shared" si="5"/>
        <v>1</v>
      </c>
      <c r="J23" s="42">
        <v>45721</v>
      </c>
      <c r="K23" s="39">
        <v>45721</v>
      </c>
      <c r="L23" s="39">
        <v>45934</v>
      </c>
      <c r="M23" s="70" t="s">
        <v>430</v>
      </c>
      <c r="N23" s="75"/>
      <c r="O23" s="41"/>
    </row>
    <row r="24" spans="1:15" ht="14.25" customHeight="1">
      <c r="A24" s="101">
        <f t="shared" si="2"/>
        <v>23</v>
      </c>
      <c r="B24" s="102" t="b">
        <f t="shared" si="3"/>
        <v>1</v>
      </c>
      <c r="C24" s="38" t="s">
        <v>1819</v>
      </c>
      <c r="D24" s="38" t="s">
        <v>1819</v>
      </c>
      <c r="E24" s="38" t="s">
        <v>14</v>
      </c>
      <c r="F24" s="38" t="s">
        <v>1820</v>
      </c>
      <c r="G24" s="39">
        <v>45720</v>
      </c>
      <c r="H24" s="93">
        <v>53795000</v>
      </c>
      <c r="I24" s="40" t="b">
        <f t="shared" si="5"/>
        <v>1</v>
      </c>
      <c r="J24" s="42">
        <v>45728</v>
      </c>
      <c r="K24" s="39">
        <v>45728</v>
      </c>
      <c r="L24" s="39">
        <v>46022</v>
      </c>
      <c r="M24" s="70" t="s">
        <v>388</v>
      </c>
      <c r="N24" s="75"/>
      <c r="O24" s="41"/>
    </row>
    <row r="25" spans="1:15" ht="15.75" customHeight="1">
      <c r="A25" s="101">
        <f t="shared" si="2"/>
        <v>24</v>
      </c>
      <c r="B25" s="102" t="b">
        <f t="shared" si="3"/>
        <v>1</v>
      </c>
      <c r="C25" s="38" t="s">
        <v>1821</v>
      </c>
      <c r="D25" s="38" t="s">
        <v>1821</v>
      </c>
      <c r="E25" s="38" t="s">
        <v>14</v>
      </c>
      <c r="F25" s="38" t="s">
        <v>1822</v>
      </c>
      <c r="G25" s="39">
        <v>45720</v>
      </c>
      <c r="H25" s="93">
        <v>131000000</v>
      </c>
      <c r="I25" s="40" t="b">
        <f t="shared" si="5"/>
        <v>1</v>
      </c>
      <c r="J25" s="42">
        <v>45721</v>
      </c>
      <c r="K25" s="39">
        <v>45721</v>
      </c>
      <c r="L25" s="39">
        <v>45853</v>
      </c>
      <c r="M25" s="70" t="s">
        <v>93</v>
      </c>
      <c r="N25" s="75"/>
      <c r="O25" s="41"/>
    </row>
    <row r="26" spans="1:15" ht="14.25" customHeight="1">
      <c r="A26" s="101">
        <f t="shared" si="2"/>
        <v>25</v>
      </c>
      <c r="B26" s="102" t="b">
        <f t="shared" si="3"/>
        <v>1</v>
      </c>
      <c r="C26" s="38" t="s">
        <v>1823</v>
      </c>
      <c r="D26" s="38" t="s">
        <v>1823</v>
      </c>
      <c r="E26" s="38" t="s">
        <v>14</v>
      </c>
      <c r="F26" s="38" t="s">
        <v>1824</v>
      </c>
      <c r="G26" s="39">
        <v>45720</v>
      </c>
      <c r="H26" s="93">
        <v>78750000</v>
      </c>
      <c r="I26" s="40" t="b">
        <f t="shared" si="5"/>
        <v>1</v>
      </c>
      <c r="J26" s="42">
        <v>45723</v>
      </c>
      <c r="K26" s="39">
        <v>45723</v>
      </c>
      <c r="L26" s="39">
        <v>45875</v>
      </c>
      <c r="M26" s="70" t="s">
        <v>93</v>
      </c>
      <c r="N26" s="75" t="s">
        <v>1390</v>
      </c>
      <c r="O26" s="41"/>
    </row>
    <row r="27" spans="1:15" ht="14.25" customHeight="1">
      <c r="A27" s="101">
        <f t="shared" si="2"/>
        <v>26</v>
      </c>
      <c r="B27" s="102" t="b">
        <f t="shared" si="3"/>
        <v>1</v>
      </c>
      <c r="C27" s="38" t="s">
        <v>1825</v>
      </c>
      <c r="D27" s="38" t="s">
        <v>1825</v>
      </c>
      <c r="E27" s="38" t="s">
        <v>14</v>
      </c>
      <c r="F27" s="38" t="s">
        <v>1826</v>
      </c>
      <c r="G27" s="39">
        <v>45720</v>
      </c>
      <c r="H27" s="93">
        <v>56857500</v>
      </c>
      <c r="I27" s="40" t="b">
        <f t="shared" si="5"/>
        <v>1</v>
      </c>
      <c r="J27" s="42">
        <v>45726</v>
      </c>
      <c r="K27" s="39">
        <v>45726</v>
      </c>
      <c r="L27" s="39">
        <v>46015</v>
      </c>
      <c r="M27" s="70" t="s">
        <v>991</v>
      </c>
      <c r="N27" s="75"/>
      <c r="O27" s="41"/>
    </row>
    <row r="28" spans="1:15" ht="15.75" customHeight="1">
      <c r="A28" s="101">
        <f t="shared" si="2"/>
        <v>27</v>
      </c>
      <c r="B28" s="102" t="b">
        <f t="shared" si="3"/>
        <v>1</v>
      </c>
      <c r="C28" s="38" t="s">
        <v>1827</v>
      </c>
      <c r="D28" s="38" t="s">
        <v>1827</v>
      </c>
      <c r="E28" s="38" t="s">
        <v>14</v>
      </c>
      <c r="F28" s="38" t="s">
        <v>1828</v>
      </c>
      <c r="G28" s="39">
        <v>45721</v>
      </c>
      <c r="H28" s="93">
        <v>32634000</v>
      </c>
      <c r="I28" s="40" t="b">
        <f t="shared" si="5"/>
        <v>1</v>
      </c>
      <c r="J28" s="42">
        <v>45722</v>
      </c>
      <c r="K28" s="39">
        <v>45722</v>
      </c>
      <c r="L28" s="39">
        <v>46013</v>
      </c>
      <c r="M28" s="70" t="s">
        <v>93</v>
      </c>
      <c r="N28" s="75"/>
      <c r="O28" s="41"/>
    </row>
    <row r="29" spans="1:15" ht="14.25" customHeight="1">
      <c r="A29" s="101">
        <f>+A28+1</f>
        <v>28</v>
      </c>
      <c r="B29" s="102" t="b">
        <f t="shared" si="3"/>
        <v>1</v>
      </c>
      <c r="C29" s="38" t="s">
        <v>1829</v>
      </c>
      <c r="D29" s="38" t="s">
        <v>1829</v>
      </c>
      <c r="E29" s="38" t="s">
        <v>14</v>
      </c>
      <c r="F29" s="38" t="s">
        <v>1830</v>
      </c>
      <c r="G29" s="39">
        <v>45721</v>
      </c>
      <c r="H29" s="93">
        <v>21021000</v>
      </c>
      <c r="I29" s="40" t="b">
        <f t="shared" si="5"/>
        <v>1</v>
      </c>
      <c r="J29" s="42">
        <v>45722</v>
      </c>
      <c r="K29" s="39">
        <v>45722</v>
      </c>
      <c r="L29" s="39">
        <v>45935</v>
      </c>
      <c r="M29" s="70" t="s">
        <v>430</v>
      </c>
      <c r="N29" s="41" t="s">
        <v>1831</v>
      </c>
      <c r="O29" s="41"/>
    </row>
    <row r="30" spans="1:15" ht="14.25" customHeight="1">
      <c r="A30" s="101">
        <f t="shared" si="2"/>
        <v>29</v>
      </c>
      <c r="B30" s="102" t="b">
        <f t="shared" si="3"/>
        <v>1</v>
      </c>
      <c r="C30" s="38" t="s">
        <v>1832</v>
      </c>
      <c r="D30" s="38" t="s">
        <v>1832</v>
      </c>
      <c r="E30" s="38" t="s">
        <v>14</v>
      </c>
      <c r="F30" s="38" t="s">
        <v>1833</v>
      </c>
      <c r="G30" s="39">
        <v>45721</v>
      </c>
      <c r="H30" s="93">
        <v>18300000</v>
      </c>
      <c r="I30" s="40" t="b">
        <f t="shared" si="5"/>
        <v>1</v>
      </c>
      <c r="J30" s="42">
        <v>45727</v>
      </c>
      <c r="K30" s="39">
        <v>45727</v>
      </c>
      <c r="L30" s="39">
        <v>45814</v>
      </c>
      <c r="M30" s="70" t="s">
        <v>560</v>
      </c>
      <c r="N30" s="75"/>
      <c r="O30" s="41"/>
    </row>
    <row r="31" spans="1:15" ht="15" customHeight="1">
      <c r="A31" s="101">
        <f t="shared" si="2"/>
        <v>30</v>
      </c>
      <c r="B31" s="102" t="b">
        <f t="shared" si="3"/>
        <v>1</v>
      </c>
      <c r="C31" s="38" t="s">
        <v>1834</v>
      </c>
      <c r="D31" s="38" t="s">
        <v>1834</v>
      </c>
      <c r="E31" s="38" t="s">
        <v>14</v>
      </c>
      <c r="F31" s="38" t="s">
        <v>1835</v>
      </c>
      <c r="G31" s="39">
        <v>45721</v>
      </c>
      <c r="H31" s="93">
        <v>23520000</v>
      </c>
      <c r="I31" s="40" t="b">
        <f t="shared" si="5"/>
        <v>1</v>
      </c>
      <c r="J31" s="42">
        <v>45726</v>
      </c>
      <c r="K31" s="39">
        <v>45726</v>
      </c>
      <c r="L31" s="39">
        <v>45939</v>
      </c>
      <c r="M31" s="70" t="s">
        <v>430</v>
      </c>
      <c r="N31" s="75"/>
      <c r="O31" s="41"/>
    </row>
    <row r="32" spans="1:15" ht="15" customHeight="1">
      <c r="A32" s="101">
        <f t="shared" si="2"/>
        <v>31</v>
      </c>
      <c r="B32" s="102" t="b">
        <f t="shared" si="3"/>
        <v>1</v>
      </c>
      <c r="C32" s="38" t="s">
        <v>1836</v>
      </c>
      <c r="D32" s="38" t="s">
        <v>1836</v>
      </c>
      <c r="E32" s="38" t="s">
        <v>14</v>
      </c>
      <c r="F32" s="38" t="s">
        <v>1837</v>
      </c>
      <c r="G32" s="39">
        <v>45722</v>
      </c>
      <c r="H32" s="93">
        <v>44520000</v>
      </c>
      <c r="I32" s="40" t="b">
        <f>+K32=J32</f>
        <v>1</v>
      </c>
      <c r="J32" s="42">
        <v>45723</v>
      </c>
      <c r="K32" s="39">
        <v>45723</v>
      </c>
      <c r="L32" s="39">
        <v>45967</v>
      </c>
      <c r="M32" s="70" t="s">
        <v>991</v>
      </c>
      <c r="N32" s="75"/>
      <c r="O32" s="41"/>
    </row>
    <row r="33" spans="1:16" ht="14.25" customHeight="1">
      <c r="A33" s="101">
        <f t="shared" si="2"/>
        <v>32</v>
      </c>
      <c r="B33" s="102" t="b">
        <f t="shared" si="3"/>
        <v>1</v>
      </c>
      <c r="C33" s="38" t="s">
        <v>1838</v>
      </c>
      <c r="D33" s="38" t="s">
        <v>1838</v>
      </c>
      <c r="E33" s="38" t="s">
        <v>14</v>
      </c>
      <c r="F33" s="38" t="s">
        <v>1839</v>
      </c>
      <c r="G33" s="39">
        <v>45722</v>
      </c>
      <c r="H33" s="93">
        <v>29400000</v>
      </c>
      <c r="I33" s="40" t="b">
        <f>+K33=J33</f>
        <v>1</v>
      </c>
      <c r="J33" s="42">
        <v>45727</v>
      </c>
      <c r="K33" s="39">
        <v>45727</v>
      </c>
      <c r="L33" s="39">
        <v>45940</v>
      </c>
      <c r="M33" s="70" t="s">
        <v>430</v>
      </c>
      <c r="N33" s="75"/>
      <c r="O33" s="41"/>
    </row>
    <row r="34" spans="1:16" ht="14.25" customHeight="1">
      <c r="A34" s="101">
        <f t="shared" si="2"/>
        <v>33</v>
      </c>
      <c r="B34" s="102" t="b">
        <f t="shared" si="3"/>
        <v>1</v>
      </c>
      <c r="C34" s="38" t="s">
        <v>1840</v>
      </c>
      <c r="D34" s="38" t="s">
        <v>1840</v>
      </c>
      <c r="E34" s="38" t="s">
        <v>14</v>
      </c>
      <c r="F34" s="38" t="s">
        <v>1841</v>
      </c>
      <c r="G34" s="39">
        <v>45722</v>
      </c>
      <c r="H34" s="93">
        <v>82845000</v>
      </c>
      <c r="I34" s="40" t="b">
        <f>+K34=J34</f>
        <v>1</v>
      </c>
      <c r="J34" s="42">
        <v>45733</v>
      </c>
      <c r="K34" s="39">
        <v>45733</v>
      </c>
      <c r="L34" s="39">
        <v>45954</v>
      </c>
      <c r="M34" s="70" t="s">
        <v>732</v>
      </c>
      <c r="N34" s="75"/>
      <c r="O34" s="41"/>
    </row>
    <row r="35" spans="1:16" ht="16.5" customHeight="1">
      <c r="A35" s="101">
        <f t="shared" si="2"/>
        <v>34</v>
      </c>
      <c r="B35" s="102" t="b">
        <f t="shared" si="3"/>
        <v>1</v>
      </c>
      <c r="C35" s="38" t="s">
        <v>1842</v>
      </c>
      <c r="D35" s="38" t="s">
        <v>1842</v>
      </c>
      <c r="E35" s="38" t="s">
        <v>14</v>
      </c>
      <c r="F35" s="38" t="s">
        <v>1843</v>
      </c>
      <c r="G35" s="39">
        <v>45722</v>
      </c>
      <c r="H35" s="93">
        <v>26460000</v>
      </c>
      <c r="I35" s="40" t="b">
        <f>+K35=J35</f>
        <v>1</v>
      </c>
      <c r="J35" s="42">
        <v>45726</v>
      </c>
      <c r="K35" s="39">
        <v>45726</v>
      </c>
      <c r="L35" s="39">
        <v>45906</v>
      </c>
      <c r="M35" s="70" t="s">
        <v>711</v>
      </c>
      <c r="N35" s="75" t="s">
        <v>666</v>
      </c>
      <c r="O35" s="41"/>
    </row>
    <row r="36" spans="1:16" ht="15" customHeight="1">
      <c r="A36" s="101">
        <f t="shared" si="2"/>
        <v>35</v>
      </c>
      <c r="B36" s="102" t="b">
        <f t="shared" si="3"/>
        <v>1</v>
      </c>
      <c r="C36" s="38" t="s">
        <v>1844</v>
      </c>
      <c r="D36" s="38" t="s">
        <v>1844</v>
      </c>
      <c r="E36" s="38" t="s">
        <v>14</v>
      </c>
      <c r="F36" s="38" t="s">
        <v>1845</v>
      </c>
      <c r="G36" s="39">
        <v>45722</v>
      </c>
      <c r="H36" s="93">
        <v>44520000</v>
      </c>
      <c r="I36" s="40" t="b">
        <f>+K36=J36</f>
        <v>1</v>
      </c>
      <c r="J36" s="42">
        <v>45723</v>
      </c>
      <c r="K36" s="39">
        <v>45723</v>
      </c>
      <c r="L36" s="39">
        <v>45967</v>
      </c>
      <c r="M36" s="70" t="s">
        <v>991</v>
      </c>
      <c r="N36" s="75"/>
      <c r="O36" s="41"/>
    </row>
    <row r="37" spans="1:16" ht="15.75" customHeight="1">
      <c r="A37" s="112">
        <f t="shared" si="2"/>
        <v>36</v>
      </c>
      <c r="B37" s="102" t="b">
        <f t="shared" si="3"/>
        <v>1</v>
      </c>
      <c r="C37" s="38" t="s">
        <v>1846</v>
      </c>
      <c r="D37" s="38" t="s">
        <v>1846</v>
      </c>
      <c r="E37" s="38" t="s">
        <v>14</v>
      </c>
      <c r="F37" s="38" t="s">
        <v>1847</v>
      </c>
      <c r="G37" s="39">
        <v>45722</v>
      </c>
      <c r="H37" s="93">
        <v>28700000</v>
      </c>
      <c r="I37" s="40" t="b">
        <f>+K37=J37</f>
        <v>1</v>
      </c>
      <c r="J37" s="42">
        <v>45723</v>
      </c>
      <c r="K37" s="39">
        <v>45723</v>
      </c>
      <c r="L37" s="39">
        <v>45936</v>
      </c>
      <c r="M37" s="70" t="s">
        <v>83</v>
      </c>
      <c r="N37" s="75"/>
      <c r="O37" s="41"/>
    </row>
    <row r="38" spans="1:16" ht="14.25" customHeight="1">
      <c r="A38" s="101">
        <f t="shared" si="2"/>
        <v>37</v>
      </c>
      <c r="B38" s="102" t="b">
        <f t="shared" si="3"/>
        <v>1</v>
      </c>
      <c r="C38" s="38" t="s">
        <v>1848</v>
      </c>
      <c r="D38" s="38" t="s">
        <v>1848</v>
      </c>
      <c r="E38" s="38" t="s">
        <v>14</v>
      </c>
      <c r="F38" s="38" t="s">
        <v>1849</v>
      </c>
      <c r="G38" s="39">
        <v>45723</v>
      </c>
      <c r="H38" s="93">
        <v>141379728</v>
      </c>
      <c r="I38" s="40" t="b">
        <f>+K38=J38</f>
        <v>1</v>
      </c>
      <c r="J38" s="42">
        <v>45728</v>
      </c>
      <c r="K38" s="39">
        <v>45728</v>
      </c>
      <c r="L38" s="39">
        <v>45941</v>
      </c>
      <c r="M38" s="70" t="s">
        <v>126</v>
      </c>
      <c r="N38" s="75"/>
      <c r="O38" s="41"/>
    </row>
    <row r="39" spans="1:16" ht="15.75" customHeight="1">
      <c r="A39" s="101">
        <f t="shared" si="2"/>
        <v>38</v>
      </c>
      <c r="B39" s="102" t="b">
        <f t="shared" si="3"/>
        <v>1</v>
      </c>
      <c r="C39" s="38" t="s">
        <v>1850</v>
      </c>
      <c r="D39" s="38" t="s">
        <v>1850</v>
      </c>
      <c r="E39" s="38" t="s">
        <v>14</v>
      </c>
      <c r="F39" s="38" t="s">
        <v>1851</v>
      </c>
      <c r="G39" s="39">
        <v>45723</v>
      </c>
      <c r="H39" s="93">
        <v>20212500</v>
      </c>
      <c r="I39" s="40" t="b">
        <f>+K39=J39</f>
        <v>1</v>
      </c>
      <c r="J39" s="42">
        <v>45726</v>
      </c>
      <c r="K39" s="39">
        <v>45726</v>
      </c>
      <c r="L39" s="39">
        <v>45939</v>
      </c>
      <c r="M39" s="70" t="s">
        <v>430</v>
      </c>
      <c r="N39" s="75"/>
      <c r="O39" s="41"/>
    </row>
    <row r="40" spans="1:16" ht="18" customHeight="1">
      <c r="A40" s="101">
        <f t="shared" si="2"/>
        <v>39</v>
      </c>
      <c r="B40" s="102" t="b">
        <f t="shared" si="3"/>
        <v>1</v>
      </c>
      <c r="C40" s="38" t="s">
        <v>1852</v>
      </c>
      <c r="D40" s="38" t="s">
        <v>1852</v>
      </c>
      <c r="E40" s="38" t="s">
        <v>14</v>
      </c>
      <c r="F40" s="38" t="s">
        <v>1853</v>
      </c>
      <c r="G40" s="39">
        <v>45723</v>
      </c>
      <c r="H40" s="93">
        <v>44982000</v>
      </c>
      <c r="I40" s="40" t="b">
        <f>+K40=J40</f>
        <v>1</v>
      </c>
      <c r="J40" s="42">
        <v>45723</v>
      </c>
      <c r="K40" s="39">
        <v>45723</v>
      </c>
      <c r="L40" s="39">
        <v>45915</v>
      </c>
      <c r="M40" s="70" t="s">
        <v>581</v>
      </c>
      <c r="N40" s="75" t="s">
        <v>1854</v>
      </c>
      <c r="O40" s="41" t="s">
        <v>759</v>
      </c>
    </row>
    <row r="41" spans="1:16" ht="14.25" customHeight="1">
      <c r="A41" s="101">
        <f t="shared" si="2"/>
        <v>40</v>
      </c>
      <c r="B41" s="102" t="b">
        <f t="shared" si="3"/>
        <v>1</v>
      </c>
      <c r="C41" s="38" t="s">
        <v>1855</v>
      </c>
      <c r="D41" s="38" t="s">
        <v>1855</v>
      </c>
      <c r="E41" s="38" t="s">
        <v>14</v>
      </c>
      <c r="F41" s="38" t="s">
        <v>1856</v>
      </c>
      <c r="G41" s="39">
        <v>45723</v>
      </c>
      <c r="H41" s="93">
        <v>23520000</v>
      </c>
      <c r="I41" s="40" t="b">
        <f>+K41=J41</f>
        <v>1</v>
      </c>
      <c r="J41" s="42">
        <v>45730</v>
      </c>
      <c r="K41" s="39">
        <v>45730</v>
      </c>
      <c r="L41" s="39">
        <v>45943</v>
      </c>
      <c r="M41" s="70" t="s">
        <v>430</v>
      </c>
      <c r="N41" s="75"/>
      <c r="O41" s="41"/>
    </row>
    <row r="42" spans="1:16" ht="14.25" customHeight="1">
      <c r="A42" s="104">
        <f t="shared" si="2"/>
        <v>41</v>
      </c>
      <c r="B42" s="105" t="b">
        <f t="shared" si="3"/>
        <v>1</v>
      </c>
      <c r="C42" s="106" t="s">
        <v>1857</v>
      </c>
      <c r="D42" s="106" t="s">
        <v>1857</v>
      </c>
      <c r="E42" s="107" t="s">
        <v>1788</v>
      </c>
      <c r="F42" s="106" t="s">
        <v>1858</v>
      </c>
      <c r="G42" s="108">
        <v>45723</v>
      </c>
      <c r="H42" s="109" t="s">
        <v>1790</v>
      </c>
      <c r="I42" s="110" t="b">
        <f>+K42=J42</f>
        <v>1</v>
      </c>
      <c r="J42" s="42">
        <v>45733</v>
      </c>
      <c r="K42" s="39">
        <v>45733</v>
      </c>
      <c r="L42" s="39">
        <v>46752</v>
      </c>
      <c r="M42" s="111" t="s">
        <v>126</v>
      </c>
      <c r="N42" s="106"/>
      <c r="O42" s="106"/>
      <c r="P42" s="11"/>
    </row>
    <row r="43" spans="1:16" ht="13.5" customHeight="1">
      <c r="A43" s="101">
        <f t="shared" si="2"/>
        <v>42</v>
      </c>
      <c r="B43" s="102" t="b">
        <f t="shared" si="3"/>
        <v>1</v>
      </c>
      <c r="C43" s="38" t="s">
        <v>1859</v>
      </c>
      <c r="D43" s="38" t="s">
        <v>1859</v>
      </c>
      <c r="E43" s="38" t="s">
        <v>14</v>
      </c>
      <c r="F43" s="38" t="s">
        <v>1860</v>
      </c>
      <c r="G43" s="39">
        <v>45723</v>
      </c>
      <c r="H43" s="93">
        <v>72000000</v>
      </c>
      <c r="I43" s="40" t="b">
        <f>+K43=J43</f>
        <v>1</v>
      </c>
      <c r="J43" s="42">
        <v>45724</v>
      </c>
      <c r="K43" s="39">
        <v>45724</v>
      </c>
      <c r="L43" s="39">
        <v>45968</v>
      </c>
      <c r="M43" s="70" t="s">
        <v>67</v>
      </c>
      <c r="N43" s="75" t="s">
        <v>666</v>
      </c>
      <c r="O43" s="41"/>
    </row>
    <row r="44" spans="1:16" ht="17.25" customHeight="1">
      <c r="A44" s="101">
        <f t="shared" si="2"/>
        <v>43</v>
      </c>
      <c r="B44" s="102" t="b">
        <f t="shared" si="3"/>
        <v>1</v>
      </c>
      <c r="C44" s="38" t="s">
        <v>1861</v>
      </c>
      <c r="D44" s="38" t="s">
        <v>1861</v>
      </c>
      <c r="E44" s="38" t="s">
        <v>14</v>
      </c>
      <c r="F44" s="38" t="s">
        <v>1862</v>
      </c>
      <c r="G44" s="39">
        <v>45723</v>
      </c>
      <c r="H44" s="93">
        <v>19425000</v>
      </c>
      <c r="I44" s="40" t="b">
        <f>+K44=J44</f>
        <v>1</v>
      </c>
      <c r="J44" s="42">
        <v>45726</v>
      </c>
      <c r="K44" s="39">
        <v>45726</v>
      </c>
      <c r="L44" s="39">
        <v>45878</v>
      </c>
      <c r="M44" s="70" t="s">
        <v>430</v>
      </c>
      <c r="N44" s="75"/>
      <c r="O44" s="41"/>
    </row>
    <row r="45" spans="1:16" ht="14.25" customHeight="1">
      <c r="A45" s="101">
        <f t="shared" si="2"/>
        <v>44</v>
      </c>
      <c r="B45" s="102" t="b">
        <f t="shared" si="3"/>
        <v>1</v>
      </c>
      <c r="C45" s="38" t="s">
        <v>1863</v>
      </c>
      <c r="D45" s="38" t="s">
        <v>1863</v>
      </c>
      <c r="E45" s="38" t="s">
        <v>14</v>
      </c>
      <c r="F45" s="38" t="s">
        <v>1864</v>
      </c>
      <c r="G45" s="39">
        <v>45726</v>
      </c>
      <c r="H45" s="93">
        <v>72000000</v>
      </c>
      <c r="I45" s="40" t="b">
        <f>+K45=J45</f>
        <v>1</v>
      </c>
      <c r="J45" s="42">
        <v>45727</v>
      </c>
      <c r="K45" s="39">
        <v>45727</v>
      </c>
      <c r="L45" s="39">
        <v>45911</v>
      </c>
      <c r="M45" s="70" t="s">
        <v>67</v>
      </c>
      <c r="N45" s="75" t="s">
        <v>1865</v>
      </c>
      <c r="O45" s="41"/>
    </row>
    <row r="46" spans="1:16" ht="15.75" customHeight="1">
      <c r="A46" s="101">
        <f>+A45+1</f>
        <v>45</v>
      </c>
      <c r="B46" s="103" t="b">
        <f t="shared" si="3"/>
        <v>1</v>
      </c>
      <c r="C46" s="71" t="s">
        <v>1866</v>
      </c>
      <c r="D46" s="71" t="s">
        <v>1866</v>
      </c>
      <c r="E46" s="38" t="s">
        <v>14</v>
      </c>
      <c r="F46" s="71" t="s">
        <v>1867</v>
      </c>
      <c r="G46" s="95">
        <v>45726</v>
      </c>
      <c r="H46" s="96">
        <v>44520000</v>
      </c>
      <c r="I46" s="97" t="b">
        <f>+K46=J46</f>
        <v>1</v>
      </c>
      <c r="J46" s="42">
        <v>45727</v>
      </c>
      <c r="K46" s="39">
        <v>45727</v>
      </c>
      <c r="L46" s="39">
        <v>45971</v>
      </c>
      <c r="M46" s="70" t="s">
        <v>991</v>
      </c>
      <c r="N46" s="75"/>
      <c r="O46" s="98"/>
    </row>
    <row r="47" spans="1:16" ht="17.25" customHeight="1">
      <c r="A47" s="112">
        <f>+A46+1</f>
        <v>46</v>
      </c>
      <c r="B47" s="102" t="b">
        <f t="shared" si="3"/>
        <v>1</v>
      </c>
      <c r="C47" s="38" t="s">
        <v>1868</v>
      </c>
      <c r="D47" s="38" t="s">
        <v>1868</v>
      </c>
      <c r="E47" s="38" t="s">
        <v>14</v>
      </c>
      <c r="F47" s="71" t="s">
        <v>1869</v>
      </c>
      <c r="G47" s="95">
        <v>45727</v>
      </c>
      <c r="H47" s="96">
        <v>56208000</v>
      </c>
      <c r="I47" s="97" t="b">
        <f>+K47=J47</f>
        <v>1</v>
      </c>
      <c r="J47" s="42">
        <v>45728</v>
      </c>
      <c r="K47" s="39">
        <v>45728</v>
      </c>
      <c r="L47" s="39">
        <v>45972</v>
      </c>
      <c r="M47" s="70" t="s">
        <v>785</v>
      </c>
      <c r="N47" s="100"/>
      <c r="O47" s="98"/>
    </row>
    <row r="48" spans="1:16" ht="17.25" customHeight="1">
      <c r="A48" s="101">
        <f>+A47+1</f>
        <v>47</v>
      </c>
      <c r="B48" s="102" t="b">
        <f t="shared" si="3"/>
        <v>1</v>
      </c>
      <c r="C48" s="71" t="s">
        <v>1870</v>
      </c>
      <c r="D48" s="71" t="s">
        <v>1870</v>
      </c>
      <c r="E48" s="38" t="s">
        <v>14</v>
      </c>
      <c r="F48" s="71" t="s">
        <v>1871</v>
      </c>
      <c r="G48" s="95">
        <v>45727</v>
      </c>
      <c r="H48" s="96">
        <v>52360000</v>
      </c>
      <c r="I48" s="97" t="b">
        <f>+K48=J48</f>
        <v>1</v>
      </c>
      <c r="J48" s="99">
        <v>45728</v>
      </c>
      <c r="K48" s="95">
        <v>45728</v>
      </c>
      <c r="L48" s="95">
        <v>45941</v>
      </c>
      <c r="M48" s="70" t="s">
        <v>329</v>
      </c>
      <c r="N48" s="100"/>
      <c r="O48" s="98"/>
    </row>
    <row r="49" spans="1:16" ht="14.25" customHeight="1">
      <c r="A49" s="115">
        <f t="shared" ref="A49" si="6">+A48+1</f>
        <v>48</v>
      </c>
      <c r="B49" s="102" t="b">
        <f t="shared" si="3"/>
        <v>1</v>
      </c>
      <c r="C49" s="38" t="s">
        <v>1872</v>
      </c>
      <c r="D49" s="38" t="s">
        <v>1872</v>
      </c>
      <c r="E49" s="38" t="s">
        <v>14</v>
      </c>
      <c r="F49" s="38" t="s">
        <v>1873</v>
      </c>
      <c r="G49" s="39">
        <v>45728</v>
      </c>
      <c r="H49" s="93">
        <v>56857500</v>
      </c>
      <c r="I49" s="40" t="b">
        <f>+K49=J49</f>
        <v>1</v>
      </c>
      <c r="J49" s="42">
        <v>45730</v>
      </c>
      <c r="K49" s="39">
        <v>45730</v>
      </c>
      <c r="L49" s="39">
        <v>46019</v>
      </c>
      <c r="M49" s="70" t="s">
        <v>991</v>
      </c>
      <c r="N49" s="75"/>
      <c r="O49" s="41"/>
    </row>
    <row r="50" spans="1:16" ht="14.25" customHeight="1">
      <c r="A50" s="101">
        <f>+A49+1</f>
        <v>49</v>
      </c>
      <c r="B50" s="116" t="b">
        <f t="shared" si="3"/>
        <v>1</v>
      </c>
      <c r="C50" s="117" t="s">
        <v>1874</v>
      </c>
      <c r="D50" s="117" t="s">
        <v>1874</v>
      </c>
      <c r="E50" s="38" t="s">
        <v>14</v>
      </c>
      <c r="F50" s="117" t="s">
        <v>1875</v>
      </c>
      <c r="G50" s="118">
        <v>45728</v>
      </c>
      <c r="H50" s="119">
        <v>29837500</v>
      </c>
      <c r="I50" s="120" t="b">
        <f>+K50=J50</f>
        <v>1</v>
      </c>
      <c r="J50" s="42">
        <v>45730</v>
      </c>
      <c r="K50" s="39">
        <v>45730</v>
      </c>
      <c r="L50" s="39">
        <v>45888</v>
      </c>
      <c r="M50" s="70" t="s">
        <v>560</v>
      </c>
      <c r="N50" s="121"/>
      <c r="O50" s="121"/>
    </row>
    <row r="51" spans="1:16" ht="14.25" customHeight="1">
      <c r="A51" s="101">
        <f>+A50+1</f>
        <v>50</v>
      </c>
      <c r="B51" s="116" t="b">
        <f t="shared" si="3"/>
        <v>1</v>
      </c>
      <c r="C51" s="117" t="s">
        <v>1876</v>
      </c>
      <c r="D51" s="117" t="s">
        <v>1876</v>
      </c>
      <c r="E51" s="38" t="s">
        <v>14</v>
      </c>
      <c r="F51" s="117" t="s">
        <v>1877</v>
      </c>
      <c r="G51" s="118">
        <v>45728</v>
      </c>
      <c r="H51" s="119">
        <v>55860000</v>
      </c>
      <c r="I51" s="120" t="b">
        <f>+K51=J51</f>
        <v>1</v>
      </c>
      <c r="J51" s="42">
        <v>45730</v>
      </c>
      <c r="K51" s="39">
        <v>45730</v>
      </c>
      <c r="L51" s="39">
        <v>46014</v>
      </c>
      <c r="M51" s="70" t="s">
        <v>991</v>
      </c>
      <c r="N51" s="121"/>
      <c r="O51" s="121"/>
    </row>
    <row r="52" spans="1:16" ht="14.25" customHeight="1">
      <c r="A52" s="101">
        <f>+A51+1</f>
        <v>51</v>
      </c>
      <c r="B52" s="116" t="b">
        <f t="shared" si="3"/>
        <v>1</v>
      </c>
      <c r="C52" s="117" t="s">
        <v>1878</v>
      </c>
      <c r="D52" s="117" t="s">
        <v>1878</v>
      </c>
      <c r="E52" s="38" t="s">
        <v>14</v>
      </c>
      <c r="F52" s="117" t="s">
        <v>1879</v>
      </c>
      <c r="G52" s="118">
        <v>45729</v>
      </c>
      <c r="H52" s="119">
        <v>37050000</v>
      </c>
      <c r="I52" s="120" t="b">
        <f>+K52=J52</f>
        <v>1</v>
      </c>
      <c r="J52" s="42">
        <v>45730</v>
      </c>
      <c r="K52" s="39">
        <v>45730</v>
      </c>
      <c r="L52" s="42">
        <v>45667</v>
      </c>
      <c r="M52" s="70" t="s">
        <v>130</v>
      </c>
      <c r="N52" s="121"/>
      <c r="O52" s="121"/>
    </row>
    <row r="53" spans="1:16" ht="14.25" customHeight="1">
      <c r="A53" s="112">
        <f>+A52+1</f>
        <v>52</v>
      </c>
      <c r="B53" s="102" t="b">
        <f>+C53=D53</f>
        <v>1</v>
      </c>
      <c r="C53" s="38" t="s">
        <v>1880</v>
      </c>
      <c r="D53" s="38" t="s">
        <v>1880</v>
      </c>
      <c r="E53" s="38" t="s">
        <v>14</v>
      </c>
      <c r="F53" s="38" t="s">
        <v>1881</v>
      </c>
      <c r="G53" s="39">
        <v>45729</v>
      </c>
      <c r="H53" s="119">
        <v>24080000</v>
      </c>
      <c r="I53" s="40" t="b">
        <f>+K53=J53</f>
        <v>1</v>
      </c>
      <c r="J53" s="42">
        <v>45733</v>
      </c>
      <c r="K53" s="39">
        <v>45733</v>
      </c>
      <c r="L53" s="39">
        <v>45903</v>
      </c>
      <c r="M53" s="70" t="s">
        <v>430</v>
      </c>
      <c r="N53" s="75"/>
      <c r="O53" s="41"/>
    </row>
    <row r="54" spans="1:16" ht="14.25" customHeight="1">
      <c r="A54" s="101">
        <f t="shared" ref="A54:A76" si="7">+A53+1</f>
        <v>53</v>
      </c>
      <c r="B54" s="116" t="b">
        <f t="shared" si="3"/>
        <v>1</v>
      </c>
      <c r="C54" s="117" t="s">
        <v>1882</v>
      </c>
      <c r="D54" s="117" t="s">
        <v>1882</v>
      </c>
      <c r="E54" s="38" t="s">
        <v>14</v>
      </c>
      <c r="F54" s="117" t="s">
        <v>1883</v>
      </c>
      <c r="G54" s="118">
        <v>45730</v>
      </c>
      <c r="H54" s="119">
        <v>90000000</v>
      </c>
      <c r="I54" s="120" t="b">
        <f t="shared" ref="I54:I76" si="8">+K54=J54</f>
        <v>1</v>
      </c>
      <c r="J54" s="42">
        <v>45730</v>
      </c>
      <c r="K54" s="39">
        <v>45730</v>
      </c>
      <c r="L54" s="39">
        <v>46004</v>
      </c>
      <c r="M54" s="70" t="s">
        <v>991</v>
      </c>
      <c r="N54" s="121"/>
      <c r="O54" s="121"/>
    </row>
    <row r="55" spans="1:16" ht="14.25" customHeight="1">
      <c r="A55" s="101">
        <f t="shared" si="7"/>
        <v>54</v>
      </c>
      <c r="B55" s="102" t="b">
        <f t="shared" si="3"/>
        <v>1</v>
      </c>
      <c r="C55" s="38" t="s">
        <v>1884</v>
      </c>
      <c r="D55" s="38" t="s">
        <v>1884</v>
      </c>
      <c r="E55" s="38" t="s">
        <v>14</v>
      </c>
      <c r="F55" s="38" t="s">
        <v>1885</v>
      </c>
      <c r="G55" s="39">
        <v>45730</v>
      </c>
      <c r="H55" s="119">
        <v>50343975</v>
      </c>
      <c r="I55" s="40" t="b">
        <f t="shared" si="8"/>
        <v>1</v>
      </c>
      <c r="J55" s="42">
        <v>45733</v>
      </c>
      <c r="K55" s="39">
        <v>45733</v>
      </c>
      <c r="L55" s="39">
        <v>45981</v>
      </c>
      <c r="M55" s="70" t="s">
        <v>594</v>
      </c>
      <c r="N55" s="75"/>
      <c r="O55" s="41"/>
    </row>
    <row r="56" spans="1:16" ht="14.25" customHeight="1">
      <c r="A56" s="112">
        <f t="shared" si="7"/>
        <v>55</v>
      </c>
      <c r="B56" s="102" t="b">
        <f t="shared" si="3"/>
        <v>1</v>
      </c>
      <c r="C56" s="38" t="s">
        <v>1886</v>
      </c>
      <c r="D56" s="38" t="s">
        <v>1886</v>
      </c>
      <c r="E56" s="38" t="s">
        <v>14</v>
      </c>
      <c r="F56" s="38" t="s">
        <v>1887</v>
      </c>
      <c r="G56" s="39">
        <v>45730</v>
      </c>
      <c r="H56" s="119">
        <v>14437500</v>
      </c>
      <c r="I56" s="40" t="b">
        <f t="shared" si="8"/>
        <v>1</v>
      </c>
      <c r="J56" s="42">
        <v>45733</v>
      </c>
      <c r="K56" s="39">
        <v>45733</v>
      </c>
      <c r="L56" s="39">
        <v>45885</v>
      </c>
      <c r="M56" s="70" t="s">
        <v>430</v>
      </c>
      <c r="N56" s="75"/>
      <c r="O56" s="41"/>
    </row>
    <row r="57" spans="1:16" ht="14.25" customHeight="1">
      <c r="A57" s="112">
        <f t="shared" si="7"/>
        <v>56</v>
      </c>
      <c r="B57" s="102" t="b">
        <f t="shared" si="3"/>
        <v>1</v>
      </c>
      <c r="C57" s="38" t="s">
        <v>1888</v>
      </c>
      <c r="D57" s="38" t="s">
        <v>1888</v>
      </c>
      <c r="E57" s="38" t="s">
        <v>14</v>
      </c>
      <c r="F57" s="38" t="s">
        <v>1889</v>
      </c>
      <c r="G57" s="39">
        <v>45730</v>
      </c>
      <c r="H57" s="119">
        <v>29400000</v>
      </c>
      <c r="I57" s="40" t="b">
        <f t="shared" si="8"/>
        <v>1</v>
      </c>
      <c r="J57" s="42">
        <v>45734</v>
      </c>
      <c r="K57" s="39">
        <v>45734</v>
      </c>
      <c r="L57" s="39" t="s">
        <v>1582</v>
      </c>
      <c r="M57" s="70" t="s">
        <v>430</v>
      </c>
      <c r="N57" s="75"/>
      <c r="O57" s="41"/>
    </row>
    <row r="58" spans="1:16" ht="14.25" customHeight="1">
      <c r="A58" s="112">
        <f t="shared" si="7"/>
        <v>57</v>
      </c>
      <c r="B58" s="102" t="b">
        <f t="shared" si="3"/>
        <v>1</v>
      </c>
      <c r="C58" s="38" t="s">
        <v>1890</v>
      </c>
      <c r="D58" s="38" t="s">
        <v>1890</v>
      </c>
      <c r="E58" s="38" t="s">
        <v>14</v>
      </c>
      <c r="F58" s="38" t="s">
        <v>1891</v>
      </c>
      <c r="G58" s="39">
        <v>45730</v>
      </c>
      <c r="H58" s="119">
        <v>50872500</v>
      </c>
      <c r="I58" s="40" t="b">
        <f t="shared" si="8"/>
        <v>1</v>
      </c>
      <c r="J58" s="42">
        <v>45730</v>
      </c>
      <c r="K58" s="39">
        <v>45730</v>
      </c>
      <c r="L58" s="39">
        <v>45989</v>
      </c>
      <c r="M58" s="70" t="s">
        <v>991</v>
      </c>
      <c r="N58" s="75"/>
      <c r="O58" s="41"/>
    </row>
    <row r="59" spans="1:16" ht="14.25" customHeight="1">
      <c r="A59" s="112">
        <f t="shared" si="7"/>
        <v>58</v>
      </c>
      <c r="B59" s="103" t="b">
        <f t="shared" si="3"/>
        <v>1</v>
      </c>
      <c r="C59" s="71" t="s">
        <v>1892</v>
      </c>
      <c r="D59" s="71" t="s">
        <v>1892</v>
      </c>
      <c r="E59" s="38" t="s">
        <v>14</v>
      </c>
      <c r="F59" s="71" t="s">
        <v>1893</v>
      </c>
      <c r="G59" s="95">
        <v>45731</v>
      </c>
      <c r="H59" s="119">
        <v>20160000</v>
      </c>
      <c r="I59" s="97" t="b">
        <f t="shared" si="8"/>
        <v>1</v>
      </c>
      <c r="J59" s="42">
        <v>45735</v>
      </c>
      <c r="K59" s="39">
        <v>45735</v>
      </c>
      <c r="L59" s="39">
        <v>45887</v>
      </c>
      <c r="M59" s="70" t="s">
        <v>430</v>
      </c>
      <c r="N59" s="100"/>
      <c r="O59" s="98"/>
    </row>
    <row r="60" spans="1:16" ht="15" customHeight="1">
      <c r="A60" s="112">
        <f t="shared" si="7"/>
        <v>59</v>
      </c>
      <c r="B60" s="103" t="b">
        <f t="shared" si="3"/>
        <v>1</v>
      </c>
      <c r="C60" s="71" t="s">
        <v>1894</v>
      </c>
      <c r="D60" s="71" t="s">
        <v>1894</v>
      </c>
      <c r="E60" s="38" t="s">
        <v>14</v>
      </c>
      <c r="F60" s="71" t="s">
        <v>1895</v>
      </c>
      <c r="G60" s="95">
        <v>45733</v>
      </c>
      <c r="H60" s="119">
        <v>14437500</v>
      </c>
      <c r="I60" s="97" t="b">
        <f t="shared" si="8"/>
        <v>1</v>
      </c>
      <c r="J60" s="42">
        <v>45737</v>
      </c>
      <c r="K60" s="39">
        <v>45737</v>
      </c>
      <c r="L60" s="39">
        <v>45889</v>
      </c>
      <c r="M60" s="70" t="s">
        <v>430</v>
      </c>
      <c r="N60" s="100"/>
      <c r="O60" s="98"/>
    </row>
    <row r="61" spans="1:16" ht="15" customHeight="1">
      <c r="A61" s="101">
        <f t="shared" si="7"/>
        <v>60</v>
      </c>
      <c r="B61" s="102" t="b">
        <f>+C61=D61</f>
        <v>1</v>
      </c>
      <c r="C61" s="38" t="s">
        <v>1896</v>
      </c>
      <c r="D61" s="38" t="s">
        <v>1896</v>
      </c>
      <c r="E61" s="38" t="s">
        <v>14</v>
      </c>
      <c r="F61" s="38" t="s">
        <v>1897</v>
      </c>
      <c r="G61" s="39">
        <v>45734</v>
      </c>
      <c r="H61" s="119">
        <v>29400000</v>
      </c>
      <c r="I61" s="40" t="b">
        <f t="shared" si="8"/>
        <v>1</v>
      </c>
      <c r="J61" s="42">
        <v>45735</v>
      </c>
      <c r="K61" s="39">
        <v>45735</v>
      </c>
      <c r="L61" s="39">
        <v>45948</v>
      </c>
      <c r="M61" s="70" t="s">
        <v>430</v>
      </c>
      <c r="N61" s="75"/>
      <c r="O61" s="41"/>
    </row>
    <row r="62" spans="1:16" ht="14.25" customHeight="1">
      <c r="A62" s="104">
        <f t="shared" si="7"/>
        <v>61</v>
      </c>
      <c r="B62" s="105" t="b">
        <f>+C62=D62</f>
        <v>1</v>
      </c>
      <c r="C62" s="106" t="s">
        <v>1898</v>
      </c>
      <c r="D62" s="106" t="s">
        <v>1898</v>
      </c>
      <c r="E62" s="107" t="s">
        <v>1788</v>
      </c>
      <c r="F62" s="106" t="s">
        <v>1899</v>
      </c>
      <c r="G62" s="108">
        <v>45734</v>
      </c>
      <c r="H62" s="109" t="s">
        <v>1900</v>
      </c>
      <c r="I62" s="110" t="b">
        <f>+K62=J62</f>
        <v>1</v>
      </c>
      <c r="J62" s="131">
        <v>45735</v>
      </c>
      <c r="K62" s="131">
        <v>45735</v>
      </c>
      <c r="L62" s="131">
        <v>46752</v>
      </c>
      <c r="M62" s="111" t="s">
        <v>126</v>
      </c>
      <c r="N62" s="106" t="s">
        <v>1901</v>
      </c>
      <c r="O62" s="106"/>
      <c r="P62" s="11"/>
    </row>
    <row r="63" spans="1:16" ht="14.25" customHeight="1">
      <c r="A63" s="112">
        <f t="shared" si="7"/>
        <v>62</v>
      </c>
      <c r="B63" s="103" t="b">
        <f t="shared" si="3"/>
        <v>1</v>
      </c>
      <c r="C63" s="71" t="s">
        <v>1902</v>
      </c>
      <c r="D63" s="71" t="s">
        <v>1902</v>
      </c>
      <c r="E63" s="38" t="s">
        <v>14</v>
      </c>
      <c r="F63" s="71" t="s">
        <v>1903</v>
      </c>
      <c r="G63" s="95">
        <v>45734</v>
      </c>
      <c r="H63" s="119">
        <v>282090216</v>
      </c>
      <c r="I63" s="97" t="b">
        <f t="shared" si="8"/>
        <v>1</v>
      </c>
      <c r="J63" s="42">
        <v>45735</v>
      </c>
      <c r="K63" s="39">
        <v>45735</v>
      </c>
      <c r="L63" s="39">
        <v>46009</v>
      </c>
      <c r="M63" s="70" t="s">
        <v>1904</v>
      </c>
      <c r="N63" s="100"/>
      <c r="O63" s="98"/>
    </row>
    <row r="64" spans="1:16" ht="14.25" customHeight="1">
      <c r="A64" s="112">
        <f t="shared" si="7"/>
        <v>63</v>
      </c>
      <c r="B64" s="103" t="b">
        <f t="shared" si="3"/>
        <v>1</v>
      </c>
      <c r="C64" s="71" t="s">
        <v>1905</v>
      </c>
      <c r="D64" s="71" t="s">
        <v>1905</v>
      </c>
      <c r="E64" s="38" t="s">
        <v>14</v>
      </c>
      <c r="F64" s="71" t="s">
        <v>1906</v>
      </c>
      <c r="G64" s="95">
        <v>45734</v>
      </c>
      <c r="H64" s="119">
        <v>23520000</v>
      </c>
      <c r="I64" s="97" t="b">
        <f t="shared" si="8"/>
        <v>1</v>
      </c>
      <c r="J64" s="42">
        <v>45737</v>
      </c>
      <c r="K64" s="39">
        <v>45737</v>
      </c>
      <c r="L64" s="39">
        <v>45950</v>
      </c>
      <c r="M64" s="70" t="s">
        <v>430</v>
      </c>
      <c r="N64" s="100" t="s">
        <v>1865</v>
      </c>
      <c r="O64" s="98"/>
    </row>
    <row r="65" spans="1:16" ht="14.25" customHeight="1">
      <c r="A65" s="112">
        <f t="shared" si="7"/>
        <v>64</v>
      </c>
      <c r="B65" s="103" t="b">
        <f t="shared" si="3"/>
        <v>1</v>
      </c>
      <c r="C65" s="71" t="s">
        <v>1907</v>
      </c>
      <c r="D65" s="71" t="s">
        <v>1907</v>
      </c>
      <c r="E65" s="38" t="s">
        <v>14</v>
      </c>
      <c r="F65" s="71" t="s">
        <v>1908</v>
      </c>
      <c r="G65" s="95">
        <v>45734</v>
      </c>
      <c r="H65" s="119">
        <v>59868900</v>
      </c>
      <c r="I65" s="97" t="b">
        <f t="shared" si="8"/>
        <v>1</v>
      </c>
      <c r="J65" s="42">
        <v>45737</v>
      </c>
      <c r="K65" s="39">
        <v>45737</v>
      </c>
      <c r="L65" s="39">
        <v>46020</v>
      </c>
      <c r="M65" s="70" t="s">
        <v>573</v>
      </c>
      <c r="N65" s="100" t="s">
        <v>1390</v>
      </c>
      <c r="O65" s="98"/>
    </row>
    <row r="66" spans="1:16" ht="14.25" customHeight="1">
      <c r="A66" s="115">
        <f t="shared" si="7"/>
        <v>65</v>
      </c>
      <c r="B66" s="102" t="b">
        <f t="shared" si="3"/>
        <v>1</v>
      </c>
      <c r="C66" s="38" t="s">
        <v>1909</v>
      </c>
      <c r="D66" s="38" t="s">
        <v>1909</v>
      </c>
      <c r="E66" s="38" t="s">
        <v>14</v>
      </c>
      <c r="F66" s="38" t="s">
        <v>1910</v>
      </c>
      <c r="G66" s="39">
        <v>45734</v>
      </c>
      <c r="H66" s="122">
        <v>2250539132</v>
      </c>
      <c r="I66" s="40" t="b">
        <f t="shared" si="8"/>
        <v>1</v>
      </c>
      <c r="J66" s="42">
        <v>45735</v>
      </c>
      <c r="K66" s="39">
        <v>45735</v>
      </c>
      <c r="L66" s="39">
        <v>45848</v>
      </c>
      <c r="M66" s="74" t="s">
        <v>594</v>
      </c>
      <c r="N66" s="75"/>
      <c r="O66" s="41"/>
    </row>
    <row r="67" spans="1:16" ht="14.25" customHeight="1">
      <c r="A67" s="112">
        <f t="shared" si="7"/>
        <v>66</v>
      </c>
      <c r="B67" s="116" t="b">
        <f t="shared" si="3"/>
        <v>1</v>
      </c>
      <c r="C67" s="117" t="s">
        <v>1911</v>
      </c>
      <c r="D67" s="117" t="s">
        <v>1911</v>
      </c>
      <c r="E67" s="38" t="s">
        <v>14</v>
      </c>
      <c r="F67" s="136">
        <v>143474</v>
      </c>
      <c r="G67" s="118">
        <v>45734</v>
      </c>
      <c r="H67" s="119">
        <v>10506825</v>
      </c>
      <c r="I67" s="40" t="b">
        <f t="shared" si="8"/>
        <v>1</v>
      </c>
      <c r="J67" s="132">
        <v>45736</v>
      </c>
      <c r="K67" s="118">
        <v>45736</v>
      </c>
      <c r="L67" s="118">
        <v>45744</v>
      </c>
      <c r="M67" s="69" t="s">
        <v>93</v>
      </c>
      <c r="N67" s="121"/>
      <c r="O67" s="121" t="s">
        <v>1251</v>
      </c>
    </row>
    <row r="68" spans="1:16" ht="14.25" customHeight="1">
      <c r="A68" s="112">
        <f t="shared" si="7"/>
        <v>67</v>
      </c>
      <c r="B68" s="116" t="b">
        <f t="shared" si="3"/>
        <v>1</v>
      </c>
      <c r="C68" s="117" t="s">
        <v>1911</v>
      </c>
      <c r="D68" s="117" t="s">
        <v>1911</v>
      </c>
      <c r="E68" s="38" t="s">
        <v>14</v>
      </c>
      <c r="F68" s="136">
        <v>143475</v>
      </c>
      <c r="G68" s="118">
        <v>45734</v>
      </c>
      <c r="H68" s="119">
        <v>9296280</v>
      </c>
      <c r="I68" s="40" t="b">
        <f t="shared" si="8"/>
        <v>1</v>
      </c>
      <c r="J68" s="132">
        <v>45736</v>
      </c>
      <c r="K68" s="118">
        <v>45736</v>
      </c>
      <c r="L68" s="118">
        <v>45747</v>
      </c>
      <c r="M68" s="69" t="s">
        <v>93</v>
      </c>
      <c r="N68" s="121"/>
      <c r="O68" s="121" t="s">
        <v>1251</v>
      </c>
    </row>
    <row r="69" spans="1:16" ht="15.75" customHeight="1">
      <c r="A69" s="101">
        <f t="shared" si="7"/>
        <v>68</v>
      </c>
      <c r="B69" s="116" t="b">
        <f t="shared" si="3"/>
        <v>1</v>
      </c>
      <c r="C69" s="117" t="s">
        <v>1912</v>
      </c>
      <c r="D69" s="117" t="s">
        <v>1912</v>
      </c>
      <c r="E69" s="133" t="s">
        <v>14</v>
      </c>
      <c r="F69" s="117" t="s">
        <v>1913</v>
      </c>
      <c r="G69" s="118">
        <v>45735</v>
      </c>
      <c r="H69" s="119">
        <v>290394000</v>
      </c>
      <c r="I69" s="40" t="b">
        <f t="shared" si="8"/>
        <v>1</v>
      </c>
      <c r="J69" s="132">
        <v>45736</v>
      </c>
      <c r="K69" s="118">
        <v>45736</v>
      </c>
      <c r="L69" s="118">
        <v>45929</v>
      </c>
      <c r="M69" s="69" t="s">
        <v>771</v>
      </c>
      <c r="N69" s="121" t="s">
        <v>1914</v>
      </c>
      <c r="O69" s="121"/>
    </row>
    <row r="70" spans="1:16" ht="14.25" customHeight="1">
      <c r="A70" s="112">
        <f t="shared" si="7"/>
        <v>69</v>
      </c>
      <c r="B70" s="116" t="b">
        <f t="shared" si="3"/>
        <v>1</v>
      </c>
      <c r="C70" s="117" t="s">
        <v>1915</v>
      </c>
      <c r="D70" s="117" t="s">
        <v>1915</v>
      </c>
      <c r="E70" s="133" t="s">
        <v>14</v>
      </c>
      <c r="F70" s="117" t="s">
        <v>1916</v>
      </c>
      <c r="G70" s="118">
        <v>45736</v>
      </c>
      <c r="H70" s="119">
        <v>15288000</v>
      </c>
      <c r="I70" s="40" t="b">
        <f t="shared" si="8"/>
        <v>1</v>
      </c>
      <c r="J70" s="132">
        <v>45743</v>
      </c>
      <c r="K70" s="118">
        <v>45743</v>
      </c>
      <c r="L70" s="118">
        <v>45895</v>
      </c>
      <c r="M70" s="69" t="s">
        <v>430</v>
      </c>
      <c r="N70" s="121"/>
      <c r="O70" s="121"/>
    </row>
    <row r="71" spans="1:16" ht="14.25" customHeight="1">
      <c r="A71" s="115">
        <f t="shared" si="7"/>
        <v>70</v>
      </c>
      <c r="B71" s="123" t="b">
        <f t="shared" si="3"/>
        <v>1</v>
      </c>
      <c r="C71" s="124" t="s">
        <v>1917</v>
      </c>
      <c r="D71" s="125" t="s">
        <v>1917</v>
      </c>
      <c r="E71" s="133" t="s">
        <v>14</v>
      </c>
      <c r="F71" s="126" t="s">
        <v>1918</v>
      </c>
      <c r="G71" s="127">
        <v>45736</v>
      </c>
      <c r="H71" s="122">
        <v>160000000</v>
      </c>
      <c r="I71" s="40" t="b">
        <f t="shared" si="8"/>
        <v>1</v>
      </c>
      <c r="J71" s="128">
        <v>45737</v>
      </c>
      <c r="K71" s="127">
        <v>45737</v>
      </c>
      <c r="L71" s="127">
        <v>45858</v>
      </c>
      <c r="M71" s="129" t="s">
        <v>430</v>
      </c>
      <c r="N71" s="130"/>
      <c r="O71" s="130"/>
    </row>
    <row r="72" spans="1:16" s="7" customFormat="1" ht="14.25" customHeight="1">
      <c r="A72" s="112">
        <f t="shared" si="7"/>
        <v>71</v>
      </c>
      <c r="B72" s="116" t="b">
        <f t="shared" si="3"/>
        <v>1</v>
      </c>
      <c r="C72" s="117" t="s">
        <v>1919</v>
      </c>
      <c r="D72" s="117" t="s">
        <v>1919</v>
      </c>
      <c r="E72" s="133" t="s">
        <v>14</v>
      </c>
      <c r="F72" s="117" t="s">
        <v>1920</v>
      </c>
      <c r="G72" s="118">
        <v>45741</v>
      </c>
      <c r="H72" s="119">
        <v>20808000</v>
      </c>
      <c r="I72" s="40" t="b">
        <f t="shared" si="8"/>
        <v>1</v>
      </c>
      <c r="J72" s="132">
        <v>45744</v>
      </c>
      <c r="K72" s="118">
        <v>45744</v>
      </c>
      <c r="L72" s="118">
        <v>45927</v>
      </c>
      <c r="M72" s="69" t="s">
        <v>430</v>
      </c>
      <c r="N72" s="121"/>
      <c r="O72" s="121"/>
      <c r="P72" s="6"/>
    </row>
    <row r="73" spans="1:16" s="7" customFormat="1" ht="14.25" customHeight="1">
      <c r="A73" s="112">
        <f t="shared" si="7"/>
        <v>72</v>
      </c>
      <c r="B73" s="116" t="b">
        <f t="shared" si="3"/>
        <v>1</v>
      </c>
      <c r="C73" s="117" t="s">
        <v>1921</v>
      </c>
      <c r="D73" s="117" t="s">
        <v>1921</v>
      </c>
      <c r="E73" s="133" t="s">
        <v>14</v>
      </c>
      <c r="F73" s="117" t="s">
        <v>1922</v>
      </c>
      <c r="G73" s="118">
        <v>45741</v>
      </c>
      <c r="H73" s="119">
        <v>21403200</v>
      </c>
      <c r="I73" s="40" t="b">
        <f t="shared" si="8"/>
        <v>1</v>
      </c>
      <c r="J73" s="132">
        <v>45742</v>
      </c>
      <c r="K73" s="118">
        <v>45742</v>
      </c>
      <c r="L73" s="118">
        <v>45955</v>
      </c>
      <c r="M73" s="69" t="s">
        <v>430</v>
      </c>
      <c r="N73" s="121"/>
      <c r="O73" s="121"/>
      <c r="P73" s="6"/>
    </row>
    <row r="74" spans="1:16" s="7" customFormat="1" ht="14.25" customHeight="1">
      <c r="A74" s="138">
        <f t="shared" si="7"/>
        <v>73</v>
      </c>
      <c r="B74" s="105" t="b">
        <f t="shared" si="3"/>
        <v>1</v>
      </c>
      <c r="C74" s="106" t="s">
        <v>1923</v>
      </c>
      <c r="D74" s="106" t="s">
        <v>1923</v>
      </c>
      <c r="E74" s="107" t="s">
        <v>1788</v>
      </c>
      <c r="F74" s="106" t="s">
        <v>1924</v>
      </c>
      <c r="G74" s="108">
        <v>45741</v>
      </c>
      <c r="H74" s="109">
        <v>0</v>
      </c>
      <c r="I74" s="110" t="b">
        <f t="shared" si="8"/>
        <v>1</v>
      </c>
      <c r="J74" s="131">
        <v>45741</v>
      </c>
      <c r="K74" s="131">
        <v>45741</v>
      </c>
      <c r="L74" s="131">
        <v>46752</v>
      </c>
      <c r="M74" s="111" t="s">
        <v>126</v>
      </c>
      <c r="N74" s="106"/>
      <c r="O74" s="106"/>
      <c r="P74" s="11"/>
    </row>
    <row r="75" spans="1:16" ht="17.25" customHeight="1">
      <c r="A75" s="112">
        <f t="shared" si="7"/>
        <v>74</v>
      </c>
      <c r="B75" s="116" t="b">
        <f t="shared" ref="B75:B76" si="9">+C75=D75</f>
        <v>1</v>
      </c>
      <c r="C75" s="117" t="s">
        <v>1925</v>
      </c>
      <c r="D75" s="117" t="s">
        <v>1925</v>
      </c>
      <c r="E75" s="133" t="s">
        <v>14</v>
      </c>
      <c r="F75" s="117" t="s">
        <v>1926</v>
      </c>
      <c r="G75" s="118">
        <v>45743</v>
      </c>
      <c r="H75" s="119">
        <v>58000000</v>
      </c>
      <c r="I75" s="40" t="b">
        <f t="shared" si="8"/>
        <v>1</v>
      </c>
      <c r="J75" s="132">
        <v>45747</v>
      </c>
      <c r="K75" s="118">
        <v>45747</v>
      </c>
      <c r="L75" s="118">
        <v>46022</v>
      </c>
      <c r="M75" s="69" t="s">
        <v>717</v>
      </c>
      <c r="N75" s="121"/>
      <c r="O75" s="121"/>
    </row>
    <row r="76" spans="1:16" ht="14.25" customHeight="1">
      <c r="A76" s="112">
        <f t="shared" si="7"/>
        <v>75</v>
      </c>
      <c r="B76" s="116" t="b">
        <f t="shared" si="9"/>
        <v>1</v>
      </c>
      <c r="C76" s="117" t="s">
        <v>1927</v>
      </c>
      <c r="D76" s="117" t="s">
        <v>1927</v>
      </c>
      <c r="E76" s="133" t="s">
        <v>14</v>
      </c>
      <c r="F76" s="117" t="s">
        <v>1928</v>
      </c>
      <c r="G76" s="118">
        <v>45744</v>
      </c>
      <c r="H76" s="119">
        <v>60000000</v>
      </c>
      <c r="I76" s="97" t="b">
        <f t="shared" si="8"/>
        <v>1</v>
      </c>
      <c r="J76" s="132">
        <v>45744</v>
      </c>
      <c r="K76" s="118">
        <v>45744</v>
      </c>
      <c r="L76" s="118">
        <v>46018</v>
      </c>
      <c r="M76" s="69" t="s">
        <v>573</v>
      </c>
      <c r="N76" s="121"/>
      <c r="O76" s="121"/>
    </row>
    <row r="79" spans="1:16" ht="14.25" customHeight="1">
      <c r="A79" s="17" t="s">
        <v>873</v>
      </c>
      <c r="B79" s="80">
        <f>+B81+B80+8</f>
        <v>83</v>
      </c>
      <c r="C79" s="81" t="s">
        <v>874</v>
      </c>
      <c r="F79" s="134"/>
      <c r="G79" s="135"/>
      <c r="H79" s="135"/>
      <c r="I79" s="135"/>
      <c r="J79" s="135"/>
    </row>
    <row r="80" spans="1:16" ht="14.25" customHeight="1">
      <c r="A80" s="17" t="s">
        <v>875</v>
      </c>
      <c r="B80" s="17">
        <v>4</v>
      </c>
      <c r="C80" s="17" t="s">
        <v>1929</v>
      </c>
      <c r="F80" s="135"/>
      <c r="G80" s="135"/>
      <c r="H80" s="135"/>
      <c r="I80" s="135"/>
      <c r="J80" s="135"/>
    </row>
    <row r="81" spans="1:10" ht="14.25" customHeight="1">
      <c r="A81" s="17" t="s">
        <v>877</v>
      </c>
      <c r="B81" s="17">
        <f>+A76-B80</f>
        <v>71</v>
      </c>
      <c r="C81" s="17" t="s">
        <v>1930</v>
      </c>
      <c r="F81" s="135"/>
      <c r="G81" s="135"/>
      <c r="H81" s="135"/>
      <c r="I81" s="135"/>
      <c r="J81" s="135"/>
    </row>
    <row r="82" spans="1:10" ht="14.25" customHeight="1">
      <c r="A82" s="17" t="s">
        <v>881</v>
      </c>
      <c r="B82" s="17">
        <v>1</v>
      </c>
      <c r="C82" s="17" t="s">
        <v>1931</v>
      </c>
      <c r="F82" s="135"/>
      <c r="G82" s="135"/>
      <c r="H82" s="135"/>
      <c r="I82" s="135"/>
      <c r="J82" s="135"/>
    </row>
    <row r="83" spans="1:10" ht="14.25" customHeight="1">
      <c r="A83" s="17" t="s">
        <v>879</v>
      </c>
      <c r="B83" s="21">
        <v>3</v>
      </c>
      <c r="C83" s="17" t="s">
        <v>880</v>
      </c>
      <c r="F83" s="135"/>
      <c r="G83" s="135"/>
      <c r="H83" s="135"/>
      <c r="I83" s="135"/>
      <c r="J83" s="135"/>
    </row>
    <row r="84" spans="1:10" ht="14.25" customHeight="1">
      <c r="A84" s="17" t="s">
        <v>882</v>
      </c>
      <c r="B84" s="146">
        <f>+B81+B83+B82</f>
        <v>75</v>
      </c>
      <c r="C84" s="140" t="s">
        <v>883</v>
      </c>
      <c r="F84" s="135"/>
      <c r="G84" s="135"/>
      <c r="H84" s="135"/>
      <c r="I84" s="135"/>
      <c r="J84" s="135"/>
    </row>
    <row r="85" spans="1:10" ht="14.25" customHeight="1">
      <c r="A85" s="144" t="s">
        <v>884</v>
      </c>
      <c r="B85" s="83">
        <v>8</v>
      </c>
      <c r="C85" s="145" t="s">
        <v>1932</v>
      </c>
      <c r="F85" s="135"/>
      <c r="G85" s="135"/>
      <c r="H85" s="135"/>
      <c r="I85" s="135"/>
      <c r="J85" s="135"/>
    </row>
    <row r="86" spans="1:10" ht="14.25" customHeight="1">
      <c r="A86" s="84"/>
      <c r="B86" s="84"/>
      <c r="C86" s="84"/>
    </row>
    <row r="87" spans="1:10" ht="14.25" customHeight="1">
      <c r="A87" s="85" t="s">
        <v>873</v>
      </c>
      <c r="B87" s="142">
        <f>+B80+B81-15+B85</f>
        <v>68</v>
      </c>
      <c r="C87" s="86" t="s">
        <v>886</v>
      </c>
    </row>
    <row r="88" spans="1:10" ht="28.5" customHeight="1">
      <c r="A88" s="91" t="s">
        <v>877</v>
      </c>
      <c r="B88" s="83">
        <f>71+8+4-15</f>
        <v>68</v>
      </c>
      <c r="C88" s="141" t="s">
        <v>1933</v>
      </c>
    </row>
  </sheetData>
  <sheetProtection sheet="1" objects="1" scenarios="1"/>
  <autoFilter ref="A1:O4" xr:uid="{00000000-0009-0000-0000-000002000000}"/>
  <pageMargins left="0.7" right="0.7" top="0.75" bottom="0.75" header="0.3" footer="0.3"/>
  <pageSetup paperSize="281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8"/>
  <sheetViews>
    <sheetView topLeftCell="A2" zoomScaleNormal="100" workbookViewId="0">
      <selection activeCell="B46" sqref="B46"/>
    </sheetView>
  </sheetViews>
  <sheetFormatPr defaultColWidth="11" defaultRowHeight="14.25" customHeight="1"/>
  <cols>
    <col min="1" max="1" width="16.125" style="1" customWidth="1"/>
    <col min="2" max="2" width="21.25" style="6" customWidth="1"/>
    <col min="3" max="3" width="24.75" style="6" customWidth="1"/>
    <col min="4" max="4" width="20.375" style="6" customWidth="1"/>
    <col min="5" max="5" width="58" style="9" customWidth="1"/>
    <col min="6" max="6" width="27.375" style="6" customWidth="1"/>
    <col min="7" max="7" width="19.5" style="6" customWidth="1"/>
    <col min="8" max="8" width="20.125" style="94" customWidth="1"/>
    <col min="9" max="9" width="18.125" style="6" customWidth="1"/>
    <col min="10" max="10" width="17.125" style="6" customWidth="1"/>
    <col min="11" max="12" width="19.875" style="6" customWidth="1"/>
    <col min="13" max="13" width="92" style="6" customWidth="1"/>
    <col min="14" max="14" width="68.75" style="6" customWidth="1"/>
    <col min="15" max="15" width="34.875" style="6" customWidth="1"/>
    <col min="16" max="16384" width="11" style="6"/>
  </cols>
  <sheetData>
    <row r="1" spans="1:16" ht="12.75">
      <c r="B1" s="2" t="s">
        <v>0</v>
      </c>
      <c r="C1" s="2" t="s">
        <v>1</v>
      </c>
      <c r="D1" s="3" t="s">
        <v>2</v>
      </c>
      <c r="E1" s="4" t="s">
        <v>3</v>
      </c>
      <c r="F1" s="3" t="s">
        <v>4</v>
      </c>
      <c r="G1" s="88" t="s">
        <v>5</v>
      </c>
      <c r="H1" s="92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/>
      <c r="N1" s="3" t="s">
        <v>11</v>
      </c>
      <c r="O1" s="3" t="s">
        <v>12</v>
      </c>
    </row>
    <row r="2" spans="1:16" ht="14.25" customHeight="1">
      <c r="A2" s="112">
        <v>1</v>
      </c>
      <c r="B2" s="116" t="b">
        <f>+C2=D2</f>
        <v>1</v>
      </c>
      <c r="C2" s="117" t="s">
        <v>1934</v>
      </c>
      <c r="D2" s="117" t="s">
        <v>1934</v>
      </c>
      <c r="E2" s="117" t="s">
        <v>14</v>
      </c>
      <c r="F2" s="117" t="s">
        <v>1935</v>
      </c>
      <c r="G2" s="118">
        <v>45743</v>
      </c>
      <c r="H2" s="119">
        <v>62060000</v>
      </c>
      <c r="I2" s="40" t="b">
        <f>+K2=J2</f>
        <v>1</v>
      </c>
      <c r="J2" s="132">
        <v>45758</v>
      </c>
      <c r="K2" s="118">
        <v>45758</v>
      </c>
      <c r="L2" s="118">
        <v>46022</v>
      </c>
      <c r="M2" s="69" t="s">
        <v>547</v>
      </c>
      <c r="N2" s="121"/>
      <c r="O2" s="121"/>
    </row>
    <row r="3" spans="1:16" ht="14.25" customHeight="1">
      <c r="A3" s="112">
        <v>2</v>
      </c>
      <c r="B3" s="116" t="b">
        <f>+C3=D3</f>
        <v>1</v>
      </c>
      <c r="C3" s="117" t="s">
        <v>1936</v>
      </c>
      <c r="D3" s="117" t="s">
        <v>1936</v>
      </c>
      <c r="E3" s="117" t="s">
        <v>14</v>
      </c>
      <c r="F3" s="117" t="s">
        <v>1937</v>
      </c>
      <c r="G3" s="118">
        <v>45743</v>
      </c>
      <c r="H3" s="119">
        <v>1452434586</v>
      </c>
      <c r="I3" s="97" t="b">
        <f>+K3=J3</f>
        <v>1</v>
      </c>
      <c r="J3" s="132">
        <v>45748</v>
      </c>
      <c r="K3" s="118">
        <v>45748</v>
      </c>
      <c r="L3" s="118">
        <v>45838</v>
      </c>
      <c r="M3" s="69" t="s">
        <v>1938</v>
      </c>
      <c r="N3" s="121"/>
      <c r="O3" s="121"/>
    </row>
    <row r="4" spans="1:16" ht="14.25" customHeight="1">
      <c r="A4" s="112">
        <f>+A3+1</f>
        <v>3</v>
      </c>
      <c r="B4" s="116" t="b">
        <f>+C4=D4</f>
        <v>1</v>
      </c>
      <c r="C4" s="117" t="s">
        <v>1939</v>
      </c>
      <c r="D4" s="117" t="s">
        <v>1939</v>
      </c>
      <c r="E4" s="117" t="s">
        <v>14</v>
      </c>
      <c r="F4" s="117" t="s">
        <v>1940</v>
      </c>
      <c r="G4" s="118">
        <v>45744</v>
      </c>
      <c r="H4" s="119">
        <v>1594075074</v>
      </c>
      <c r="I4" s="40" t="b">
        <f>+K4=J4</f>
        <v>1</v>
      </c>
      <c r="J4" s="132">
        <v>45748</v>
      </c>
      <c r="K4" s="118">
        <v>45748</v>
      </c>
      <c r="L4" s="118">
        <v>45913</v>
      </c>
      <c r="M4" s="69" t="s">
        <v>991</v>
      </c>
      <c r="N4" s="121"/>
      <c r="O4" s="121"/>
    </row>
    <row r="5" spans="1:16" ht="14.25" customHeight="1">
      <c r="A5" s="112">
        <f>+A4+1</f>
        <v>4</v>
      </c>
      <c r="B5" s="116" t="b">
        <f>+C5=D5</f>
        <v>1</v>
      </c>
      <c r="C5" s="117" t="s">
        <v>1941</v>
      </c>
      <c r="D5" s="117" t="s">
        <v>1941</v>
      </c>
      <c r="E5" s="117" t="s">
        <v>14</v>
      </c>
      <c r="F5" s="117" t="s">
        <v>1942</v>
      </c>
      <c r="G5" s="118">
        <v>45744</v>
      </c>
      <c r="H5" s="119">
        <v>40964000</v>
      </c>
      <c r="I5" s="97" t="b">
        <f>+K5=J5</f>
        <v>1</v>
      </c>
      <c r="J5" s="132">
        <v>45748</v>
      </c>
      <c r="K5" s="118">
        <v>45748</v>
      </c>
      <c r="L5" s="118">
        <v>46011</v>
      </c>
      <c r="M5" s="69" t="s">
        <v>1182</v>
      </c>
      <c r="N5" s="121"/>
      <c r="O5" s="121"/>
    </row>
    <row r="6" spans="1:16" ht="14.25" customHeight="1">
      <c r="A6" s="112">
        <f>+A5+1</f>
        <v>5</v>
      </c>
      <c r="B6" s="123" t="b">
        <f>+C6=D6</f>
        <v>1</v>
      </c>
      <c r="C6" s="124" t="s">
        <v>1943</v>
      </c>
      <c r="D6" s="124" t="s">
        <v>1943</v>
      </c>
      <c r="E6" s="117" t="s">
        <v>14</v>
      </c>
      <c r="F6" s="124" t="s">
        <v>1944</v>
      </c>
      <c r="G6" s="127">
        <v>45745</v>
      </c>
      <c r="H6" s="122">
        <v>51870000</v>
      </c>
      <c r="I6" s="40" t="b">
        <f>+K6=J6</f>
        <v>1</v>
      </c>
      <c r="J6" s="132">
        <v>45751</v>
      </c>
      <c r="K6" s="118">
        <v>45751</v>
      </c>
      <c r="L6" s="118">
        <v>46014</v>
      </c>
      <c r="M6" s="129" t="s">
        <v>991</v>
      </c>
      <c r="N6" s="130"/>
      <c r="O6" s="130"/>
    </row>
    <row r="7" spans="1:16" ht="14.25" customHeight="1">
      <c r="A7" s="112">
        <f>+A6+1</f>
        <v>6</v>
      </c>
      <c r="B7" s="116" t="b">
        <f>+C7=D7</f>
        <v>1</v>
      </c>
      <c r="C7" s="117" t="s">
        <v>1945</v>
      </c>
      <c r="D7" s="117" t="s">
        <v>1945</v>
      </c>
      <c r="E7" s="117" t="s">
        <v>14</v>
      </c>
      <c r="F7" s="117" t="s">
        <v>1946</v>
      </c>
      <c r="G7" s="118">
        <v>45745</v>
      </c>
      <c r="H7" s="119">
        <v>42000000</v>
      </c>
      <c r="I7" s="120" t="b">
        <f>+K7=J7</f>
        <v>1</v>
      </c>
      <c r="J7" s="132">
        <v>45751</v>
      </c>
      <c r="K7" s="118">
        <v>45751</v>
      </c>
      <c r="L7" s="118">
        <v>45994</v>
      </c>
      <c r="M7" s="69" t="s">
        <v>771</v>
      </c>
      <c r="N7" s="121" t="s">
        <v>1947</v>
      </c>
      <c r="O7" s="121"/>
    </row>
    <row r="8" spans="1:16" ht="14.25" customHeight="1">
      <c r="A8" s="112">
        <f>+A7+1</f>
        <v>7</v>
      </c>
      <c r="B8" s="116" t="b">
        <f>+C8=D8</f>
        <v>1</v>
      </c>
      <c r="C8" s="117" t="s">
        <v>1911</v>
      </c>
      <c r="D8" s="117" t="s">
        <v>1911</v>
      </c>
      <c r="E8" s="117" t="s">
        <v>14</v>
      </c>
      <c r="F8" s="136">
        <v>144172</v>
      </c>
      <c r="G8" s="118">
        <v>45745</v>
      </c>
      <c r="H8" s="119">
        <v>150000000</v>
      </c>
      <c r="I8" s="40" t="b">
        <f>+K8=J8</f>
        <v>1</v>
      </c>
      <c r="J8" s="132">
        <v>45383</v>
      </c>
      <c r="K8" s="118">
        <v>45383</v>
      </c>
      <c r="L8" s="118">
        <v>46022</v>
      </c>
      <c r="M8" s="69" t="s">
        <v>732</v>
      </c>
      <c r="N8" s="121"/>
      <c r="O8" s="121"/>
    </row>
    <row r="9" spans="1:16" ht="14.25" customHeight="1">
      <c r="A9" s="112">
        <f>+A8+1</f>
        <v>8</v>
      </c>
      <c r="B9" s="116" t="b">
        <f>+C9=D9</f>
        <v>1</v>
      </c>
      <c r="C9" s="117" t="s">
        <v>1948</v>
      </c>
      <c r="D9" s="117" t="s">
        <v>1948</v>
      </c>
      <c r="E9" s="117" t="s">
        <v>14</v>
      </c>
      <c r="F9" s="117" t="s">
        <v>1949</v>
      </c>
      <c r="G9" s="118">
        <v>45747</v>
      </c>
      <c r="H9" s="119">
        <v>23520000</v>
      </c>
      <c r="I9" s="120" t="b">
        <f>+K9=J9</f>
        <v>1</v>
      </c>
      <c r="J9" s="132">
        <v>45748</v>
      </c>
      <c r="K9" s="118">
        <v>45748</v>
      </c>
      <c r="L9" s="118">
        <v>45961</v>
      </c>
      <c r="M9" s="69" t="s">
        <v>430</v>
      </c>
      <c r="N9" s="130" t="s">
        <v>1950</v>
      </c>
      <c r="O9" s="121"/>
    </row>
    <row r="10" spans="1:16" ht="12.75">
      <c r="A10" s="112">
        <f>+A9+1</f>
        <v>9</v>
      </c>
      <c r="B10" s="116" t="b">
        <f>+C10=D10</f>
        <v>1</v>
      </c>
      <c r="C10" s="117" t="s">
        <v>1951</v>
      </c>
      <c r="D10" s="117" t="s">
        <v>1951</v>
      </c>
      <c r="E10" s="117" t="s">
        <v>14</v>
      </c>
      <c r="F10" s="117" t="s">
        <v>1952</v>
      </c>
      <c r="G10" s="118">
        <v>45748</v>
      </c>
      <c r="H10" s="119">
        <v>14437500</v>
      </c>
      <c r="I10" s="120" t="b">
        <f>+K10=J10</f>
        <v>1</v>
      </c>
      <c r="J10" s="132">
        <v>45750</v>
      </c>
      <c r="K10" s="118">
        <v>45750</v>
      </c>
      <c r="L10" s="118">
        <v>45902</v>
      </c>
      <c r="M10" s="69" t="s">
        <v>430</v>
      </c>
      <c r="N10" s="121"/>
      <c r="O10" s="121"/>
    </row>
    <row r="11" spans="1:16" ht="14.25" customHeight="1">
      <c r="A11" s="112">
        <f>+A10+1</f>
        <v>10</v>
      </c>
      <c r="B11" s="116" t="b">
        <f>+C11=D11</f>
        <v>1</v>
      </c>
      <c r="C11" s="117" t="s">
        <v>1953</v>
      </c>
      <c r="D11" s="117" t="s">
        <v>1953</v>
      </c>
      <c r="E11" s="117" t="s">
        <v>14</v>
      </c>
      <c r="F11" s="117" t="s">
        <v>1954</v>
      </c>
      <c r="G11" s="118">
        <v>45749</v>
      </c>
      <c r="H11" s="119">
        <v>68588000</v>
      </c>
      <c r="I11" s="120" t="b">
        <f>+K11=J11</f>
        <v>1</v>
      </c>
      <c r="J11" s="132">
        <v>45750</v>
      </c>
      <c r="K11" s="118">
        <v>45750</v>
      </c>
      <c r="L11" s="118">
        <v>46012</v>
      </c>
      <c r="M11" s="69" t="s">
        <v>991</v>
      </c>
      <c r="N11" s="121"/>
      <c r="O11" s="121"/>
    </row>
    <row r="12" spans="1:16" ht="14.25" customHeight="1">
      <c r="A12" s="152">
        <f>+A11+1</f>
        <v>11</v>
      </c>
      <c r="B12" s="105" t="b">
        <f>+C12=D12</f>
        <v>1</v>
      </c>
      <c r="C12" s="106" t="s">
        <v>1955</v>
      </c>
      <c r="D12" s="106" t="s">
        <v>1955</v>
      </c>
      <c r="E12" s="107" t="s">
        <v>1956</v>
      </c>
      <c r="F12" s="106" t="s">
        <v>1957</v>
      </c>
      <c r="G12" s="108">
        <v>45749</v>
      </c>
      <c r="H12" s="109" t="s">
        <v>1958</v>
      </c>
      <c r="I12" s="110" t="b">
        <f>+K12=J12</f>
        <v>1</v>
      </c>
      <c r="J12" s="131">
        <v>45749</v>
      </c>
      <c r="K12" s="131">
        <v>45749</v>
      </c>
      <c r="L12" s="131">
        <v>46752</v>
      </c>
      <c r="M12" s="111" t="s">
        <v>126</v>
      </c>
      <c r="N12" s="106"/>
      <c r="O12" s="106"/>
      <c r="P12" s="11"/>
    </row>
    <row r="13" spans="1:16" ht="14.25" customHeight="1">
      <c r="A13" s="112">
        <f>+A12+1</f>
        <v>12</v>
      </c>
      <c r="B13" s="116" t="b">
        <f>+C13=D13</f>
        <v>1</v>
      </c>
      <c r="C13" s="117" t="s">
        <v>1959</v>
      </c>
      <c r="D13" s="117" t="s">
        <v>1959</v>
      </c>
      <c r="E13" s="117" t="s">
        <v>14</v>
      </c>
      <c r="F13" s="117" t="s">
        <v>1960</v>
      </c>
      <c r="G13" s="118">
        <v>45749</v>
      </c>
      <c r="H13" s="119">
        <v>38955000</v>
      </c>
      <c r="I13" s="120" t="b">
        <f>+K13=J13</f>
        <v>1</v>
      </c>
      <c r="J13" s="132">
        <v>45751</v>
      </c>
      <c r="K13" s="118">
        <v>45751</v>
      </c>
      <c r="L13" s="118">
        <v>45964</v>
      </c>
      <c r="M13" s="69" t="s">
        <v>430</v>
      </c>
      <c r="N13" s="121"/>
      <c r="O13" s="121"/>
    </row>
    <row r="14" spans="1:16" ht="14.25" customHeight="1">
      <c r="A14" s="112">
        <f>+A13+1</f>
        <v>13</v>
      </c>
      <c r="B14" s="116" t="b">
        <f>+C14=D14</f>
        <v>1</v>
      </c>
      <c r="C14" s="117" t="s">
        <v>1961</v>
      </c>
      <c r="D14" s="117" t="s">
        <v>1961</v>
      </c>
      <c r="E14" s="117" t="s">
        <v>14</v>
      </c>
      <c r="F14" s="117" t="s">
        <v>1962</v>
      </c>
      <c r="G14" s="118">
        <v>45749</v>
      </c>
      <c r="H14" s="119">
        <v>37100000</v>
      </c>
      <c r="I14" s="120" t="b">
        <f>+K14=J14</f>
        <v>1</v>
      </c>
      <c r="J14" s="132">
        <v>45751</v>
      </c>
      <c r="K14" s="118">
        <v>45751</v>
      </c>
      <c r="L14" s="118">
        <v>45964</v>
      </c>
      <c r="M14" s="69" t="s">
        <v>430</v>
      </c>
      <c r="N14" s="121"/>
      <c r="O14" s="121"/>
    </row>
    <row r="15" spans="1:16" ht="14.25" customHeight="1">
      <c r="A15" s="112">
        <f>+A14+1</f>
        <v>14</v>
      </c>
      <c r="B15" s="116" t="b">
        <f>+C15=D15</f>
        <v>1</v>
      </c>
      <c r="C15" s="117" t="s">
        <v>1963</v>
      </c>
      <c r="D15" s="117" t="s">
        <v>1963</v>
      </c>
      <c r="E15" s="117" t="s">
        <v>14</v>
      </c>
      <c r="F15" s="117" t="s">
        <v>1964</v>
      </c>
      <c r="G15" s="118">
        <v>45749</v>
      </c>
      <c r="H15" s="119">
        <v>42000000</v>
      </c>
      <c r="I15" s="120" t="b">
        <f>+K15=J15</f>
        <v>1</v>
      </c>
      <c r="J15" s="132">
        <v>45751</v>
      </c>
      <c r="K15" s="118">
        <v>45751</v>
      </c>
      <c r="L15" s="118">
        <v>45964</v>
      </c>
      <c r="M15" s="69" t="s">
        <v>67</v>
      </c>
      <c r="N15" s="121" t="s">
        <v>1950</v>
      </c>
      <c r="O15" s="121"/>
    </row>
    <row r="16" spans="1:16" ht="14.25" customHeight="1">
      <c r="A16" s="112">
        <f>+A15+1</f>
        <v>15</v>
      </c>
      <c r="B16" s="116" t="b">
        <f>+C16=D16</f>
        <v>1</v>
      </c>
      <c r="C16" s="117" t="s">
        <v>1965</v>
      </c>
      <c r="D16" s="117" t="s">
        <v>1965</v>
      </c>
      <c r="E16" s="117" t="s">
        <v>14</v>
      </c>
      <c r="F16" s="117" t="s">
        <v>1966</v>
      </c>
      <c r="G16" s="118">
        <v>45750</v>
      </c>
      <c r="H16" s="119">
        <v>64000000</v>
      </c>
      <c r="I16" s="120" t="b">
        <f>+K16=J16</f>
        <v>1</v>
      </c>
      <c r="J16" s="132">
        <v>45750</v>
      </c>
      <c r="K16" s="118">
        <v>45750</v>
      </c>
      <c r="L16" s="118">
        <v>45790</v>
      </c>
      <c r="M16" s="69" t="s">
        <v>717</v>
      </c>
      <c r="N16" s="121"/>
      <c r="O16" s="121"/>
    </row>
    <row r="17" spans="1:16" ht="14.25" customHeight="1">
      <c r="A17" s="112">
        <f>+A16+1</f>
        <v>16</v>
      </c>
      <c r="B17" s="116" t="b">
        <f>+C17=D17</f>
        <v>1</v>
      </c>
      <c r="C17" s="117" t="s">
        <v>1967</v>
      </c>
      <c r="D17" s="117" t="s">
        <v>1967</v>
      </c>
      <c r="E17" s="117" t="s">
        <v>14</v>
      </c>
      <c r="F17" s="117" t="s">
        <v>1968</v>
      </c>
      <c r="G17" s="118">
        <v>45750</v>
      </c>
      <c r="H17" s="119">
        <v>500193890</v>
      </c>
      <c r="I17" s="120" t="b">
        <f>+K17=J17</f>
        <v>1</v>
      </c>
      <c r="J17" s="132">
        <v>45755</v>
      </c>
      <c r="K17" s="118">
        <v>45755</v>
      </c>
      <c r="L17" s="118">
        <v>46022</v>
      </c>
      <c r="M17" s="69" t="s">
        <v>126</v>
      </c>
      <c r="N17" s="121"/>
      <c r="O17" s="121"/>
    </row>
    <row r="18" spans="1:16" ht="14.25" customHeight="1">
      <c r="A18" s="112">
        <f>+A17+1</f>
        <v>17</v>
      </c>
      <c r="B18" s="123" t="b">
        <f>+C18=D18</f>
        <v>1</v>
      </c>
      <c r="C18" s="124" t="s">
        <v>1969</v>
      </c>
      <c r="D18" s="124" t="s">
        <v>1969</v>
      </c>
      <c r="E18" s="117" t="s">
        <v>14</v>
      </c>
      <c r="F18" s="124" t="s">
        <v>1970</v>
      </c>
      <c r="G18" s="127">
        <v>45751</v>
      </c>
      <c r="H18" s="122">
        <v>35910000</v>
      </c>
      <c r="I18" s="139" t="b">
        <f>+K18=J18</f>
        <v>1</v>
      </c>
      <c r="J18" s="132">
        <v>45754</v>
      </c>
      <c r="K18" s="118">
        <v>45754</v>
      </c>
      <c r="L18" s="118">
        <v>45936</v>
      </c>
      <c r="M18" s="129" t="s">
        <v>93</v>
      </c>
      <c r="N18" s="130"/>
      <c r="O18" s="130"/>
    </row>
    <row r="19" spans="1:16" ht="14.25" customHeight="1">
      <c r="A19" s="112">
        <f>+A18+1</f>
        <v>18</v>
      </c>
      <c r="B19" s="123" t="b">
        <f>+C19=D19</f>
        <v>1</v>
      </c>
      <c r="C19" s="124" t="s">
        <v>1911</v>
      </c>
      <c r="D19" s="124" t="s">
        <v>1911</v>
      </c>
      <c r="E19" s="117" t="s">
        <v>14</v>
      </c>
      <c r="F19" s="151">
        <v>144609</v>
      </c>
      <c r="G19" s="127">
        <v>45752</v>
      </c>
      <c r="H19" s="122">
        <v>100000000</v>
      </c>
      <c r="I19" s="139" t="b">
        <f>+K19=J19</f>
        <v>1</v>
      </c>
      <c r="J19" s="132">
        <v>45756</v>
      </c>
      <c r="K19" s="118">
        <v>45756</v>
      </c>
      <c r="L19" s="118">
        <v>45908</v>
      </c>
      <c r="M19" s="129" t="s">
        <v>560</v>
      </c>
      <c r="N19" s="130"/>
      <c r="O19" s="130"/>
    </row>
    <row r="20" spans="1:16" ht="14.25" customHeight="1">
      <c r="A20" s="152">
        <f>+A19+1</f>
        <v>19</v>
      </c>
      <c r="B20" s="105" t="b">
        <f>+C20=D20</f>
        <v>1</v>
      </c>
      <c r="C20" s="106" t="s">
        <v>1971</v>
      </c>
      <c r="D20" s="106" t="s">
        <v>1971</v>
      </c>
      <c r="E20" s="107" t="s">
        <v>1956</v>
      </c>
      <c r="F20" s="106" t="s">
        <v>1972</v>
      </c>
      <c r="G20" s="108">
        <v>45754</v>
      </c>
      <c r="H20" s="109" t="s">
        <v>1973</v>
      </c>
      <c r="I20" s="110" t="b">
        <f>+K20=J20</f>
        <v>1</v>
      </c>
      <c r="J20" s="131">
        <v>45754</v>
      </c>
      <c r="K20" s="131">
        <v>45754</v>
      </c>
      <c r="L20" s="131">
        <v>47483</v>
      </c>
      <c r="M20" s="111" t="s">
        <v>126</v>
      </c>
      <c r="N20" s="106"/>
      <c r="O20" s="106"/>
      <c r="P20" s="11"/>
    </row>
    <row r="21" spans="1:16" ht="14.25" customHeight="1">
      <c r="A21" s="152">
        <f>+A20+1</f>
        <v>20</v>
      </c>
      <c r="B21" s="105" t="b">
        <f>+C21=D21</f>
        <v>1</v>
      </c>
      <c r="C21" s="106" t="s">
        <v>1974</v>
      </c>
      <c r="D21" s="106" t="s">
        <v>1974</v>
      </c>
      <c r="E21" s="107" t="s">
        <v>1956</v>
      </c>
      <c r="F21" s="106" t="s">
        <v>1975</v>
      </c>
      <c r="G21" s="108">
        <v>45754</v>
      </c>
      <c r="H21" s="109" t="s">
        <v>1973</v>
      </c>
      <c r="I21" s="110" t="b">
        <f>+K21=J21</f>
        <v>1</v>
      </c>
      <c r="J21" s="131">
        <v>45769</v>
      </c>
      <c r="K21" s="131">
        <v>45769</v>
      </c>
      <c r="L21" s="131">
        <v>46752</v>
      </c>
      <c r="M21" s="111" t="s">
        <v>126</v>
      </c>
      <c r="N21" s="106"/>
      <c r="O21" s="106"/>
      <c r="P21" s="11"/>
    </row>
    <row r="22" spans="1:16" ht="14.25" customHeight="1">
      <c r="A22" s="112">
        <f>+A21+1</f>
        <v>21</v>
      </c>
      <c r="B22" s="116" t="b">
        <f>+C22=D22</f>
        <v>1</v>
      </c>
      <c r="C22" s="117" t="s">
        <v>1976</v>
      </c>
      <c r="D22" s="117" t="s">
        <v>1976</v>
      </c>
      <c r="E22" s="117" t="s">
        <v>14</v>
      </c>
      <c r="F22" s="117" t="s">
        <v>1977</v>
      </c>
      <c r="G22" s="118">
        <v>45754</v>
      </c>
      <c r="H22" s="119">
        <v>73607914</v>
      </c>
      <c r="I22" s="120" t="b">
        <f>+K22=J22</f>
        <v>1</v>
      </c>
      <c r="J22" s="132">
        <v>45755</v>
      </c>
      <c r="K22" s="118">
        <v>45755</v>
      </c>
      <c r="L22" s="118">
        <v>46022</v>
      </c>
      <c r="M22" s="69" t="s">
        <v>1182</v>
      </c>
      <c r="N22" s="121"/>
      <c r="O22" s="121"/>
    </row>
    <row r="23" spans="1:16" ht="14.25" customHeight="1">
      <c r="A23" s="112">
        <f>+A22+1</f>
        <v>22</v>
      </c>
      <c r="B23" s="116" t="b">
        <f>+C23=D23</f>
        <v>1</v>
      </c>
      <c r="C23" s="117" t="s">
        <v>1978</v>
      </c>
      <c r="D23" s="117" t="s">
        <v>1978</v>
      </c>
      <c r="E23" s="117" t="s">
        <v>14</v>
      </c>
      <c r="F23" s="117" t="s">
        <v>1979</v>
      </c>
      <c r="G23" s="118">
        <v>45755</v>
      </c>
      <c r="H23" s="119">
        <v>73607914</v>
      </c>
      <c r="I23" s="120" t="b">
        <f>+K23=J23</f>
        <v>1</v>
      </c>
      <c r="J23" s="132">
        <v>45755</v>
      </c>
      <c r="K23" s="118">
        <v>45755</v>
      </c>
      <c r="L23" s="118">
        <v>46022</v>
      </c>
      <c r="M23" s="69" t="s">
        <v>1182</v>
      </c>
      <c r="N23" s="121"/>
      <c r="O23" s="121"/>
    </row>
    <row r="24" spans="1:16" ht="14.25" customHeight="1">
      <c r="A24" s="112">
        <f>+A23+1</f>
        <v>23</v>
      </c>
      <c r="B24" s="116" t="b">
        <f>+C24=D24</f>
        <v>1</v>
      </c>
      <c r="C24" s="117" t="s">
        <v>1980</v>
      </c>
      <c r="D24" s="117" t="s">
        <v>1980</v>
      </c>
      <c r="E24" s="117" t="s">
        <v>14</v>
      </c>
      <c r="F24" s="117" t="s">
        <v>1981</v>
      </c>
      <c r="G24" s="118">
        <v>45756</v>
      </c>
      <c r="H24" s="119">
        <v>299700000</v>
      </c>
      <c r="I24" s="116" t="b">
        <f>+K24=J24</f>
        <v>1</v>
      </c>
      <c r="J24" s="132">
        <v>45758</v>
      </c>
      <c r="K24" s="118">
        <v>45758</v>
      </c>
      <c r="L24" s="118">
        <v>45895</v>
      </c>
      <c r="M24" s="69" t="s">
        <v>1167</v>
      </c>
      <c r="N24" s="121"/>
      <c r="O24" s="121"/>
    </row>
    <row r="25" spans="1:16" ht="14.25" customHeight="1">
      <c r="A25" s="112">
        <f>+A24+1</f>
        <v>24</v>
      </c>
      <c r="B25" s="116" t="b">
        <f>+C25=D25</f>
        <v>1</v>
      </c>
      <c r="C25" s="117" t="s">
        <v>1911</v>
      </c>
      <c r="D25" s="117" t="s">
        <v>1911</v>
      </c>
      <c r="E25" s="117" t="s">
        <v>14</v>
      </c>
      <c r="F25" s="136">
        <v>144699</v>
      </c>
      <c r="G25" s="118">
        <v>45755</v>
      </c>
      <c r="H25" s="119">
        <v>64057455</v>
      </c>
      <c r="I25" s="116" t="b">
        <f>+K25=J25</f>
        <v>1</v>
      </c>
      <c r="J25" s="132">
        <v>45757</v>
      </c>
      <c r="K25" s="132">
        <v>45757</v>
      </c>
      <c r="L25" s="118">
        <v>45766</v>
      </c>
      <c r="M25" s="69" t="s">
        <v>1167</v>
      </c>
      <c r="N25" s="121"/>
      <c r="O25" s="121"/>
    </row>
    <row r="26" spans="1:16" ht="14.25" customHeight="1">
      <c r="A26" s="112">
        <f>+A25+1</f>
        <v>25</v>
      </c>
      <c r="B26" s="116" t="b">
        <f>+C26=D26</f>
        <v>1</v>
      </c>
      <c r="C26" s="117" t="s">
        <v>1982</v>
      </c>
      <c r="D26" s="117" t="s">
        <v>1982</v>
      </c>
      <c r="E26" s="117" t="s">
        <v>14</v>
      </c>
      <c r="F26" s="117" t="s">
        <v>1983</v>
      </c>
      <c r="G26" s="118">
        <v>45756</v>
      </c>
      <c r="H26" s="119">
        <v>14437500</v>
      </c>
      <c r="I26" s="116" t="b">
        <f>+K26=J26</f>
        <v>1</v>
      </c>
      <c r="J26" s="132">
        <v>45761</v>
      </c>
      <c r="K26" s="118">
        <v>45761</v>
      </c>
      <c r="L26" s="118" t="s">
        <v>1984</v>
      </c>
      <c r="M26" s="69" t="s">
        <v>430</v>
      </c>
      <c r="N26" s="121" t="s">
        <v>1950</v>
      </c>
      <c r="O26" s="121"/>
    </row>
    <row r="27" spans="1:16" ht="14.25" customHeight="1">
      <c r="A27" s="112">
        <f>+A26+1</f>
        <v>26</v>
      </c>
      <c r="B27" s="116" t="b">
        <f>+C27=D27</f>
        <v>1</v>
      </c>
      <c r="C27" s="117" t="s">
        <v>1985</v>
      </c>
      <c r="D27" s="117" t="s">
        <v>1985</v>
      </c>
      <c r="E27" s="117" t="s">
        <v>14</v>
      </c>
      <c r="F27" s="117" t="s">
        <v>1986</v>
      </c>
      <c r="G27" s="118">
        <v>45757</v>
      </c>
      <c r="H27" s="119">
        <v>38000000</v>
      </c>
      <c r="I27" s="116" t="b">
        <f>+K27=J27</f>
        <v>1</v>
      </c>
      <c r="J27" s="132">
        <v>45761</v>
      </c>
      <c r="K27" s="118">
        <v>45761</v>
      </c>
      <c r="L27" s="118">
        <v>46001</v>
      </c>
      <c r="M27" s="69" t="s">
        <v>126</v>
      </c>
      <c r="N27" s="121"/>
      <c r="O27" s="121"/>
    </row>
    <row r="28" spans="1:16" ht="14.25" customHeight="1">
      <c r="A28" s="112">
        <f>+A27+1</f>
        <v>27</v>
      </c>
      <c r="B28" s="116" t="b">
        <f>+C28=D28</f>
        <v>1</v>
      </c>
      <c r="C28" s="117" t="s">
        <v>1987</v>
      </c>
      <c r="D28" s="117" t="s">
        <v>1987</v>
      </c>
      <c r="E28" s="117" t="s">
        <v>14</v>
      </c>
      <c r="F28" s="117" t="s">
        <v>1988</v>
      </c>
      <c r="G28" s="118">
        <v>45757</v>
      </c>
      <c r="H28" s="119">
        <v>276000000</v>
      </c>
      <c r="I28" s="116" t="b">
        <f>+K28=J28</f>
        <v>1</v>
      </c>
      <c r="J28" s="132">
        <v>45762</v>
      </c>
      <c r="K28" s="132">
        <v>45762</v>
      </c>
      <c r="L28" s="118">
        <v>46126</v>
      </c>
      <c r="M28" s="69" t="s">
        <v>560</v>
      </c>
      <c r="N28" s="121"/>
      <c r="O28" s="121"/>
    </row>
    <row r="29" spans="1:16" ht="14.25" customHeight="1">
      <c r="A29" s="112">
        <f>+A28+1</f>
        <v>28</v>
      </c>
      <c r="B29" s="116" t="b">
        <f>+C29=D29</f>
        <v>1</v>
      </c>
      <c r="C29" s="117" t="s">
        <v>1989</v>
      </c>
      <c r="D29" s="117" t="s">
        <v>1989</v>
      </c>
      <c r="E29" s="117" t="s">
        <v>14</v>
      </c>
      <c r="F29" s="117" t="s">
        <v>1990</v>
      </c>
      <c r="G29" s="118">
        <v>45757</v>
      </c>
      <c r="H29" s="119">
        <v>156000000</v>
      </c>
      <c r="I29" s="116" t="b">
        <f>+K29=J29</f>
        <v>1</v>
      </c>
      <c r="J29" s="132">
        <v>45758</v>
      </c>
      <c r="K29" s="118">
        <v>45758</v>
      </c>
      <c r="L29" s="118">
        <v>45939</v>
      </c>
      <c r="M29" s="69" t="s">
        <v>560</v>
      </c>
      <c r="N29" s="121"/>
      <c r="O29" s="121"/>
    </row>
    <row r="30" spans="1:16" ht="14.25" customHeight="1">
      <c r="A30" s="112">
        <f>+A29+1</f>
        <v>29</v>
      </c>
      <c r="B30" s="116" t="b">
        <f>+C30=D30</f>
        <v>1</v>
      </c>
      <c r="C30" s="117" t="s">
        <v>1991</v>
      </c>
      <c r="D30" s="117" t="s">
        <v>1991</v>
      </c>
      <c r="E30" s="117" t="s">
        <v>14</v>
      </c>
      <c r="F30" s="117" t="s">
        <v>1992</v>
      </c>
      <c r="G30" s="118">
        <v>45757</v>
      </c>
      <c r="H30" s="119">
        <v>42000000</v>
      </c>
      <c r="I30" s="116" t="b">
        <f>+K30=J30</f>
        <v>1</v>
      </c>
      <c r="J30" s="132">
        <v>45768</v>
      </c>
      <c r="K30" s="118">
        <v>45768</v>
      </c>
      <c r="L30" s="118">
        <v>46011</v>
      </c>
      <c r="M30" s="69" t="s">
        <v>1993</v>
      </c>
      <c r="N30" s="121"/>
      <c r="O30" s="121"/>
    </row>
    <row r="31" spans="1:16" ht="14.25" customHeight="1">
      <c r="A31" s="112">
        <f>+A30+1</f>
        <v>30</v>
      </c>
      <c r="B31" s="116" t="b">
        <f>+C31=D31</f>
        <v>1</v>
      </c>
      <c r="C31" s="117" t="s">
        <v>1994</v>
      </c>
      <c r="D31" s="117" t="s">
        <v>1994</v>
      </c>
      <c r="E31" s="117" t="s">
        <v>14</v>
      </c>
      <c r="F31" s="117" t="s">
        <v>1995</v>
      </c>
      <c r="G31" s="118">
        <v>45758</v>
      </c>
      <c r="H31" s="119">
        <v>26000000</v>
      </c>
      <c r="I31" s="116" t="b">
        <f>+K31=J31</f>
        <v>1</v>
      </c>
      <c r="J31" s="132">
        <v>45761</v>
      </c>
      <c r="K31" s="118">
        <v>45761</v>
      </c>
      <c r="L31" s="118">
        <v>46018</v>
      </c>
      <c r="M31" s="69" t="s">
        <v>37</v>
      </c>
      <c r="N31" s="121"/>
      <c r="O31" s="121"/>
    </row>
    <row r="32" spans="1:16" ht="14.25" customHeight="1">
      <c r="A32" s="152">
        <f>+A31+1</f>
        <v>31</v>
      </c>
      <c r="B32" s="105" t="b">
        <f>+C32=D32</f>
        <v>1</v>
      </c>
      <c r="C32" s="106" t="s">
        <v>1996</v>
      </c>
      <c r="D32" s="106" t="s">
        <v>1996</v>
      </c>
      <c r="E32" s="107" t="s">
        <v>1956</v>
      </c>
      <c r="F32" s="106" t="s">
        <v>1997</v>
      </c>
      <c r="G32" s="108">
        <v>45758</v>
      </c>
      <c r="H32" s="109" t="s">
        <v>1973</v>
      </c>
      <c r="I32" s="110" t="b">
        <f>+K32=J32</f>
        <v>1</v>
      </c>
      <c r="J32" s="131">
        <v>45771</v>
      </c>
      <c r="K32" s="131">
        <v>45771</v>
      </c>
      <c r="L32" s="131">
        <v>46022</v>
      </c>
      <c r="M32" s="111" t="s">
        <v>126</v>
      </c>
      <c r="N32" s="106"/>
      <c r="O32" s="106"/>
      <c r="P32" s="11"/>
    </row>
    <row r="33" spans="1:15" ht="14.25" customHeight="1">
      <c r="A33" s="112">
        <f>+A32+1</f>
        <v>32</v>
      </c>
      <c r="B33" s="116" t="b">
        <f>+C33=D33</f>
        <v>1</v>
      </c>
      <c r="C33" s="117" t="s">
        <v>1998</v>
      </c>
      <c r="D33" s="117" t="s">
        <v>1998</v>
      </c>
      <c r="E33" s="117" t="s">
        <v>14</v>
      </c>
      <c r="F33" s="117" t="s">
        <v>1999</v>
      </c>
      <c r="G33" s="118">
        <v>45758</v>
      </c>
      <c r="H33" s="119">
        <v>34666666</v>
      </c>
      <c r="I33" s="116" t="b">
        <f>+K33=J33</f>
        <v>1</v>
      </c>
      <c r="J33" s="132">
        <v>45761</v>
      </c>
      <c r="K33" s="118">
        <v>45761</v>
      </c>
      <c r="L33" s="118">
        <v>46018</v>
      </c>
      <c r="M33" s="69" t="s">
        <v>37</v>
      </c>
      <c r="N33" s="121"/>
      <c r="O33" s="121"/>
    </row>
    <row r="34" spans="1:15" ht="14.25" customHeight="1">
      <c r="A34" s="112">
        <f>+A33+1</f>
        <v>33</v>
      </c>
      <c r="B34" s="123" t="b">
        <f>+C34=D34</f>
        <v>1</v>
      </c>
      <c r="C34" s="124" t="s">
        <v>2000</v>
      </c>
      <c r="D34" s="124" t="s">
        <v>2000</v>
      </c>
      <c r="E34" s="117" t="s">
        <v>14</v>
      </c>
      <c r="F34" s="124" t="s">
        <v>2001</v>
      </c>
      <c r="G34" s="127">
        <v>45763</v>
      </c>
      <c r="H34" s="122">
        <v>40698000</v>
      </c>
      <c r="I34" s="123" t="b">
        <f>+K34=J34</f>
        <v>1</v>
      </c>
      <c r="J34" s="128">
        <v>45763</v>
      </c>
      <c r="K34" s="127">
        <v>45763</v>
      </c>
      <c r="L34" s="127">
        <v>45792</v>
      </c>
      <c r="M34" s="129" t="s">
        <v>577</v>
      </c>
      <c r="N34" s="130"/>
      <c r="O34" s="130"/>
    </row>
    <row r="35" spans="1:15" ht="14.25" customHeight="1">
      <c r="A35" s="112">
        <f>+A34+1</f>
        <v>34</v>
      </c>
      <c r="B35" s="116" t="b">
        <f>+C35=D35</f>
        <v>1</v>
      </c>
      <c r="C35" s="117" t="s">
        <v>2002</v>
      </c>
      <c r="D35" s="117" t="s">
        <v>2002</v>
      </c>
      <c r="E35" s="117" t="s">
        <v>14</v>
      </c>
      <c r="F35" s="117" t="s">
        <v>2002</v>
      </c>
      <c r="G35" s="118">
        <v>45769</v>
      </c>
      <c r="H35" s="119">
        <v>185806306</v>
      </c>
      <c r="I35" s="116" t="b">
        <f>+K35=J35</f>
        <v>1</v>
      </c>
      <c r="J35" s="132">
        <v>45771</v>
      </c>
      <c r="K35" s="118">
        <v>45771</v>
      </c>
      <c r="L35" s="118">
        <v>46138</v>
      </c>
      <c r="M35" s="69" t="s">
        <v>2003</v>
      </c>
      <c r="N35" s="121"/>
      <c r="O35" s="121"/>
    </row>
    <row r="36" spans="1:15" ht="14.25" customHeight="1">
      <c r="A36" s="112">
        <f>+A35+1</f>
        <v>35</v>
      </c>
      <c r="B36" s="116" t="b">
        <f>+C36=D36</f>
        <v>1</v>
      </c>
      <c r="C36" s="117" t="s">
        <v>2004</v>
      </c>
      <c r="D36" s="117" t="s">
        <v>2004</v>
      </c>
      <c r="E36" s="117" t="s">
        <v>14</v>
      </c>
      <c r="F36" s="117" t="s">
        <v>2005</v>
      </c>
      <c r="G36" s="118">
        <v>45770</v>
      </c>
      <c r="H36" s="119">
        <v>2616447036.6700001</v>
      </c>
      <c r="I36" s="116" t="b">
        <f>+K36=J36</f>
        <v>1</v>
      </c>
      <c r="J36" s="132">
        <v>45771</v>
      </c>
      <c r="K36" s="132">
        <v>45771</v>
      </c>
      <c r="L36" s="118">
        <v>46022</v>
      </c>
      <c r="M36" s="69" t="s">
        <v>732</v>
      </c>
      <c r="N36" s="121"/>
      <c r="O36" s="121"/>
    </row>
    <row r="37" spans="1:15" ht="14.25" customHeight="1">
      <c r="A37" s="112">
        <f>+A36+1</f>
        <v>36</v>
      </c>
      <c r="B37" s="116" t="b">
        <f>+C37=D37</f>
        <v>1</v>
      </c>
      <c r="C37" s="117" t="s">
        <v>2006</v>
      </c>
      <c r="D37" s="117" t="s">
        <v>2006</v>
      </c>
      <c r="E37" s="117" t="s">
        <v>14</v>
      </c>
      <c r="F37" s="117" t="s">
        <v>2007</v>
      </c>
      <c r="G37" s="118">
        <v>45770</v>
      </c>
      <c r="H37" s="119">
        <v>47880000</v>
      </c>
      <c r="I37" s="116" t="b">
        <f>+K37=J37</f>
        <v>1</v>
      </c>
      <c r="J37" s="132">
        <v>45772</v>
      </c>
      <c r="K37" s="132">
        <v>45772</v>
      </c>
      <c r="L37" s="118">
        <v>46015</v>
      </c>
      <c r="M37" s="69" t="s">
        <v>153</v>
      </c>
      <c r="N37" s="121"/>
      <c r="O37" s="121"/>
    </row>
    <row r="38" spans="1:15" ht="14.25" customHeight="1">
      <c r="A38" s="112">
        <f>+A37+1</f>
        <v>37</v>
      </c>
      <c r="B38" s="116" t="b">
        <f>+C38=D38</f>
        <v>1</v>
      </c>
      <c r="C38" s="117" t="s">
        <v>2008</v>
      </c>
      <c r="D38" s="117" t="s">
        <v>2008</v>
      </c>
      <c r="E38" s="117" t="s">
        <v>14</v>
      </c>
      <c r="F38" s="117" t="s">
        <v>2009</v>
      </c>
      <c r="G38" s="118">
        <v>45770</v>
      </c>
      <c r="H38" s="119">
        <v>23520000</v>
      </c>
      <c r="I38" s="116" t="b">
        <f>+K38=J38</f>
        <v>1</v>
      </c>
      <c r="J38" s="132">
        <v>45772</v>
      </c>
      <c r="K38" s="132">
        <v>45772</v>
      </c>
      <c r="L38" s="118">
        <v>46015</v>
      </c>
      <c r="M38" s="69" t="s">
        <v>430</v>
      </c>
      <c r="N38" s="121"/>
      <c r="O38" s="121"/>
    </row>
    <row r="39" spans="1:15" ht="14.25" customHeight="1">
      <c r="A39" s="112">
        <f>+A38+1</f>
        <v>38</v>
      </c>
      <c r="B39" s="116" t="b">
        <f>+C39=D39</f>
        <v>1</v>
      </c>
      <c r="C39" s="117" t="s">
        <v>2010</v>
      </c>
      <c r="D39" s="117" t="s">
        <v>2010</v>
      </c>
      <c r="E39" s="117" t="s">
        <v>14</v>
      </c>
      <c r="F39" s="117" t="s">
        <v>2011</v>
      </c>
      <c r="G39" s="118">
        <v>45770</v>
      </c>
      <c r="H39" s="119">
        <v>64057500</v>
      </c>
      <c r="I39" s="116" t="b">
        <f>+K39=J39</f>
        <v>1</v>
      </c>
      <c r="J39" s="132">
        <v>45775</v>
      </c>
      <c r="K39" s="132">
        <v>45775</v>
      </c>
      <c r="L39" s="118">
        <v>46018</v>
      </c>
      <c r="M39" s="69" t="s">
        <v>1411</v>
      </c>
      <c r="N39" s="121"/>
      <c r="O39" s="121"/>
    </row>
    <row r="40" spans="1:15" ht="14.25" customHeight="1">
      <c r="A40" s="112">
        <f t="shared" ref="A40:A42" si="0">+A39+1</f>
        <v>39</v>
      </c>
      <c r="B40" s="116" t="b">
        <f>+C40=D40</f>
        <v>1</v>
      </c>
      <c r="C40" s="117" t="s">
        <v>2012</v>
      </c>
      <c r="D40" s="117" t="s">
        <v>2012</v>
      </c>
      <c r="E40" s="117" t="s">
        <v>14</v>
      </c>
      <c r="F40" s="117" t="s">
        <v>2013</v>
      </c>
      <c r="G40" s="118">
        <v>45770</v>
      </c>
      <c r="H40" s="119">
        <v>49500000</v>
      </c>
      <c r="I40" s="116" t="b">
        <f>+K40=J40</f>
        <v>1</v>
      </c>
      <c r="J40" s="132">
        <v>45772</v>
      </c>
      <c r="K40" s="132">
        <v>45772</v>
      </c>
      <c r="L40" s="118">
        <v>46000</v>
      </c>
      <c r="M40" s="69" t="s">
        <v>126</v>
      </c>
      <c r="N40" s="121"/>
      <c r="O40" s="121"/>
    </row>
    <row r="41" spans="1:15" ht="14.25" customHeight="1">
      <c r="A41" s="112">
        <f t="shared" si="0"/>
        <v>40</v>
      </c>
      <c r="B41" s="116" t="b">
        <f>+C41=D41</f>
        <v>1</v>
      </c>
      <c r="C41" s="117" t="s">
        <v>2014</v>
      </c>
      <c r="D41" s="117" t="s">
        <v>2014</v>
      </c>
      <c r="E41" s="117" t="s">
        <v>14</v>
      </c>
      <c r="F41" s="117" t="s">
        <v>2015</v>
      </c>
      <c r="G41" s="118">
        <v>45771</v>
      </c>
      <c r="H41" s="119">
        <v>40000000</v>
      </c>
      <c r="I41" s="116" t="b">
        <f>+K41=J41</f>
        <v>1</v>
      </c>
      <c r="J41" s="132">
        <v>45772</v>
      </c>
      <c r="K41" s="132">
        <v>45772</v>
      </c>
      <c r="L41" s="118">
        <v>46015</v>
      </c>
      <c r="M41" s="69" t="s">
        <v>1993</v>
      </c>
      <c r="N41" s="121"/>
      <c r="O41" s="121"/>
    </row>
    <row r="42" spans="1:15" ht="14.25" customHeight="1">
      <c r="A42" s="112">
        <f t="shared" si="0"/>
        <v>41</v>
      </c>
      <c r="B42" s="116" t="b">
        <f>+C42=D42</f>
        <v>1</v>
      </c>
      <c r="C42" s="117" t="s">
        <v>2016</v>
      </c>
      <c r="D42" s="117" t="s">
        <v>2016</v>
      </c>
      <c r="E42" s="117" t="s">
        <v>14</v>
      </c>
      <c r="F42" s="117" t="s">
        <v>2017</v>
      </c>
      <c r="G42" s="118">
        <v>45772</v>
      </c>
      <c r="H42" s="119">
        <v>61585908</v>
      </c>
      <c r="I42" s="116" t="b">
        <f>+K42=J42</f>
        <v>1</v>
      </c>
      <c r="J42" s="132">
        <v>45775</v>
      </c>
      <c r="K42" s="118">
        <v>45775</v>
      </c>
      <c r="L42" s="118">
        <v>45804</v>
      </c>
      <c r="M42" s="69" t="s">
        <v>430</v>
      </c>
      <c r="N42" s="121"/>
      <c r="O42" s="121"/>
    </row>
    <row r="43" spans="1:15" ht="14.25" customHeight="1">
      <c r="A43" s="6"/>
      <c r="E43" s="6"/>
      <c r="H43" s="6"/>
    </row>
    <row r="44" spans="1:15" ht="14.25" customHeight="1">
      <c r="A44" s="73"/>
      <c r="B44" s="73"/>
      <c r="C44" s="147"/>
      <c r="D44" s="147"/>
      <c r="E44" s="148"/>
      <c r="F44" s="73"/>
      <c r="G44" s="73"/>
      <c r="H44" s="149"/>
      <c r="I44" s="73"/>
      <c r="J44" s="73"/>
      <c r="K44" s="73"/>
      <c r="L44" s="73"/>
      <c r="M44" s="73"/>
      <c r="N44" s="73"/>
      <c r="O44" s="73"/>
    </row>
    <row r="45" spans="1:15" ht="14.25" customHeight="1">
      <c r="H45" s="6"/>
    </row>
    <row r="46" spans="1:15" ht="14.25" customHeight="1">
      <c r="A46" s="17" t="s">
        <v>873</v>
      </c>
      <c r="B46" s="80">
        <v>53</v>
      </c>
      <c r="C46" s="81" t="s">
        <v>874</v>
      </c>
      <c r="E46" s="148"/>
    </row>
    <row r="47" spans="1:15" ht="14.25" customHeight="1">
      <c r="A47" s="17" t="s">
        <v>875</v>
      </c>
      <c r="B47" s="17">
        <v>4</v>
      </c>
      <c r="C47" s="17" t="s">
        <v>1929</v>
      </c>
      <c r="H47" s="6"/>
    </row>
    <row r="48" spans="1:15" ht="14.25" customHeight="1">
      <c r="A48" s="17" t="s">
        <v>877</v>
      </c>
      <c r="B48" s="17">
        <f>+B46-B47</f>
        <v>49</v>
      </c>
      <c r="C48" s="17" t="s">
        <v>2018</v>
      </c>
      <c r="E48" s="148"/>
      <c r="H48" s="6"/>
    </row>
    <row r="49" spans="1:8" ht="14.25" customHeight="1">
      <c r="A49" s="17" t="s">
        <v>879</v>
      </c>
      <c r="B49" s="21">
        <v>1</v>
      </c>
      <c r="C49" s="17" t="s">
        <v>880</v>
      </c>
      <c r="H49" s="6"/>
    </row>
    <row r="50" spans="1:8" ht="14.25" customHeight="1">
      <c r="A50" s="17" t="s">
        <v>882</v>
      </c>
      <c r="B50" s="81">
        <f>+B48+B49-B51</f>
        <v>38</v>
      </c>
      <c r="C50" s="140" t="s">
        <v>883</v>
      </c>
      <c r="E50" s="148"/>
      <c r="H50" s="6"/>
    </row>
    <row r="51" spans="1:8" ht="14.25" customHeight="1">
      <c r="A51" s="82" t="s">
        <v>884</v>
      </c>
      <c r="B51" s="21">
        <v>12</v>
      </c>
      <c r="C51" s="21" t="s">
        <v>2019</v>
      </c>
      <c r="H51" s="6"/>
    </row>
    <row r="52" spans="1:8" ht="14.25" customHeight="1">
      <c r="A52" s="84"/>
      <c r="B52" s="84"/>
      <c r="C52" s="84"/>
      <c r="H52" s="6"/>
    </row>
    <row r="53" spans="1:8" ht="14.25" customHeight="1">
      <c r="A53" s="85" t="s">
        <v>873</v>
      </c>
      <c r="B53" s="142">
        <f>+B47+B48-8+B51</f>
        <v>57</v>
      </c>
      <c r="C53" s="86" t="s">
        <v>886</v>
      </c>
      <c r="H53" s="6"/>
    </row>
    <row r="54" spans="1:8" ht="14.25" customHeight="1">
      <c r="A54" s="91" t="s">
        <v>877</v>
      </c>
      <c r="B54" s="143">
        <f>+B47+B48+B51-8</f>
        <v>57</v>
      </c>
      <c r="C54" s="17" t="s">
        <v>2020</v>
      </c>
      <c r="H54" s="6"/>
    </row>
    <row r="55" spans="1:8" ht="14.25" customHeight="1">
      <c r="H55" s="6"/>
    </row>
    <row r="56" spans="1:8" ht="14.25" customHeight="1">
      <c r="H56" s="6"/>
    </row>
    <row r="57" spans="1:8" ht="14.25" customHeight="1">
      <c r="H57" s="6"/>
    </row>
    <row r="58" spans="1:8" ht="14.25" customHeight="1">
      <c r="H58" s="6"/>
    </row>
  </sheetData>
  <sheetProtection sheet="1" objects="1" scenarios="1"/>
  <autoFilter ref="A1:O42" xr:uid="{00000000-0009-0000-0000-000002000000}"/>
  <pageMargins left="0.7" right="0.7" top="0.75" bottom="0.75" header="0.3" footer="0.3"/>
  <pageSetup paperSize="281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349BC-B0FD-4DED-BCAC-A18C99A431CB}">
  <dimension ref="A1:P56"/>
  <sheetViews>
    <sheetView topLeftCell="H23" zoomScaleNormal="100" workbookViewId="0">
      <selection activeCell="M36" sqref="M36"/>
    </sheetView>
  </sheetViews>
  <sheetFormatPr defaultColWidth="11" defaultRowHeight="14.25" customHeight="1"/>
  <cols>
    <col min="1" max="1" width="16.125" style="1" customWidth="1"/>
    <col min="2" max="2" width="21.25" style="6" customWidth="1"/>
    <col min="3" max="3" width="24.75" style="6" customWidth="1"/>
    <col min="4" max="4" width="20.375" style="6" customWidth="1"/>
    <col min="5" max="5" width="58" style="9" customWidth="1"/>
    <col min="6" max="6" width="27.375" style="6" customWidth="1"/>
    <col min="7" max="7" width="19.5" style="6" customWidth="1"/>
    <col min="8" max="8" width="20.125" style="94" customWidth="1"/>
    <col min="9" max="9" width="18.125" style="6" customWidth="1"/>
    <col min="10" max="10" width="17.125" style="6" customWidth="1"/>
    <col min="11" max="12" width="19.875" style="6" customWidth="1"/>
    <col min="13" max="13" width="92" style="6" customWidth="1"/>
    <col min="14" max="14" width="68.75" style="6" customWidth="1"/>
    <col min="15" max="15" width="34.875" style="6" customWidth="1"/>
    <col min="16" max="16384" width="11" style="6"/>
  </cols>
  <sheetData>
    <row r="1" spans="1:16" ht="12.75">
      <c r="B1" s="2" t="s">
        <v>0</v>
      </c>
      <c r="C1" s="2" t="s">
        <v>1</v>
      </c>
      <c r="D1" s="3" t="s">
        <v>2</v>
      </c>
      <c r="E1" s="4" t="s">
        <v>3</v>
      </c>
      <c r="F1" s="3" t="s">
        <v>4</v>
      </c>
      <c r="G1" s="88" t="s">
        <v>5</v>
      </c>
      <c r="H1" s="92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2021</v>
      </c>
      <c r="N1" s="3" t="s">
        <v>11</v>
      </c>
      <c r="O1" s="3" t="s">
        <v>12</v>
      </c>
    </row>
    <row r="2" spans="1:16" ht="12.75">
      <c r="A2" s="152">
        <v>1</v>
      </c>
      <c r="B2" s="105" t="b">
        <f>+C2=D2</f>
        <v>1</v>
      </c>
      <c r="C2" s="106" t="s">
        <v>2022</v>
      </c>
      <c r="D2" s="106" t="s">
        <v>2022</v>
      </c>
      <c r="E2" s="107" t="s">
        <v>1956</v>
      </c>
      <c r="F2" s="106" t="s">
        <v>2023</v>
      </c>
      <c r="G2" s="108">
        <v>45770</v>
      </c>
      <c r="H2" s="109" t="s">
        <v>1973</v>
      </c>
      <c r="I2" s="110" t="b">
        <f>+K2=J2</f>
        <v>1</v>
      </c>
      <c r="J2" s="131">
        <v>45782</v>
      </c>
      <c r="K2" s="131">
        <v>45782</v>
      </c>
      <c r="L2" s="131">
        <v>46752</v>
      </c>
      <c r="M2" s="111" t="s">
        <v>126</v>
      </c>
      <c r="N2" s="106"/>
      <c r="O2" s="106"/>
      <c r="P2" s="11"/>
    </row>
    <row r="3" spans="1:16" ht="12.75">
      <c r="A3" s="112">
        <v>2</v>
      </c>
      <c r="B3" s="116" t="b">
        <f>+C3=D3</f>
        <v>1</v>
      </c>
      <c r="C3" s="117" t="s">
        <v>2024</v>
      </c>
      <c r="D3" s="117" t="s">
        <v>2024</v>
      </c>
      <c r="E3" s="117" t="s">
        <v>2025</v>
      </c>
      <c r="F3" s="117" t="s">
        <v>2026</v>
      </c>
      <c r="G3" s="118">
        <v>45771</v>
      </c>
      <c r="H3" s="119">
        <v>40000000</v>
      </c>
      <c r="I3" s="116" t="b">
        <f>+K3=J3</f>
        <v>1</v>
      </c>
      <c r="J3" s="132">
        <v>45779</v>
      </c>
      <c r="K3" s="118">
        <v>45779</v>
      </c>
      <c r="L3" s="118">
        <v>46015</v>
      </c>
      <c r="M3" s="69" t="s">
        <v>1993</v>
      </c>
      <c r="N3" s="121" t="s">
        <v>26</v>
      </c>
      <c r="O3" s="121"/>
    </row>
    <row r="4" spans="1:16" ht="12.75">
      <c r="A4" s="112">
        <v>3</v>
      </c>
      <c r="B4" s="116" t="b">
        <f>+C4=D4</f>
        <v>1</v>
      </c>
      <c r="C4" s="117" t="s">
        <v>2027</v>
      </c>
      <c r="D4" s="117" t="s">
        <v>2027</v>
      </c>
      <c r="E4" s="117" t="s">
        <v>2025</v>
      </c>
      <c r="F4" s="117" t="s">
        <v>2028</v>
      </c>
      <c r="G4" s="118">
        <v>45771</v>
      </c>
      <c r="H4" s="119">
        <v>34524000</v>
      </c>
      <c r="I4" s="116" t="b">
        <f>+K4=J4</f>
        <v>1</v>
      </c>
      <c r="J4" s="132">
        <v>45778</v>
      </c>
      <c r="K4" s="118">
        <v>45778</v>
      </c>
      <c r="L4" s="118">
        <v>46022</v>
      </c>
      <c r="M4" s="69" t="s">
        <v>1993</v>
      </c>
      <c r="N4" s="121" t="s">
        <v>26</v>
      </c>
      <c r="O4" s="121"/>
    </row>
    <row r="5" spans="1:16" ht="12.75">
      <c r="A5" s="112">
        <v>4</v>
      </c>
      <c r="B5" s="116" t="b">
        <f>+C5=D5</f>
        <v>1</v>
      </c>
      <c r="C5" s="117" t="s">
        <v>2029</v>
      </c>
      <c r="D5" s="117" t="s">
        <v>2029</v>
      </c>
      <c r="E5" s="117" t="s">
        <v>2025</v>
      </c>
      <c r="F5" s="117" t="s">
        <v>2030</v>
      </c>
      <c r="G5" s="118">
        <v>45775</v>
      </c>
      <c r="H5" s="119">
        <v>37800000</v>
      </c>
      <c r="I5" s="116" t="b">
        <f>+K5=J5</f>
        <v>1</v>
      </c>
      <c r="J5" s="132">
        <v>45779</v>
      </c>
      <c r="K5" s="118">
        <v>45779</v>
      </c>
      <c r="L5" s="118">
        <v>46020</v>
      </c>
      <c r="M5" s="69" t="s">
        <v>126</v>
      </c>
      <c r="N5" s="121"/>
      <c r="O5" s="121"/>
    </row>
    <row r="6" spans="1:16" s="7" customFormat="1" ht="12.75">
      <c r="A6" s="112">
        <v>5</v>
      </c>
      <c r="B6" s="116" t="b">
        <f>+C6=D6</f>
        <v>1</v>
      </c>
      <c r="C6" s="117" t="s">
        <v>2031</v>
      </c>
      <c r="D6" s="117" t="s">
        <v>2031</v>
      </c>
      <c r="E6" s="117" t="s">
        <v>2025</v>
      </c>
      <c r="F6" s="117" t="s">
        <v>2032</v>
      </c>
      <c r="G6" s="118">
        <v>45776</v>
      </c>
      <c r="H6" s="119">
        <v>38955000</v>
      </c>
      <c r="I6" s="116" t="b">
        <f>+K6=J6</f>
        <v>1</v>
      </c>
      <c r="J6" s="132">
        <v>45782</v>
      </c>
      <c r="K6" s="118">
        <v>45782</v>
      </c>
      <c r="L6" s="118">
        <v>45995</v>
      </c>
      <c r="M6" s="69" t="s">
        <v>430</v>
      </c>
      <c r="N6" s="121"/>
      <c r="O6" s="121"/>
      <c r="P6" s="6"/>
    </row>
    <row r="7" spans="1:16" s="7" customFormat="1" ht="12.75">
      <c r="A7" s="112">
        <v>6</v>
      </c>
      <c r="B7" s="116" t="b">
        <f>+C7=D7</f>
        <v>1</v>
      </c>
      <c r="C7" s="117" t="s">
        <v>2033</v>
      </c>
      <c r="D7" s="117" t="s">
        <v>2033</v>
      </c>
      <c r="E7" s="117" t="s">
        <v>2025</v>
      </c>
      <c r="F7" s="117" t="s">
        <v>2034</v>
      </c>
      <c r="G7" s="118">
        <v>45776</v>
      </c>
      <c r="H7" s="119">
        <v>36960000</v>
      </c>
      <c r="I7" s="116" t="b">
        <f>+K7=J7</f>
        <v>1</v>
      </c>
      <c r="J7" s="132">
        <v>45782</v>
      </c>
      <c r="K7" s="118">
        <v>45782</v>
      </c>
      <c r="L7" s="132">
        <v>46026</v>
      </c>
      <c r="M7" s="69" t="s">
        <v>1182</v>
      </c>
      <c r="N7" s="121"/>
      <c r="O7" s="121"/>
      <c r="P7" s="6"/>
    </row>
    <row r="8" spans="1:16" s="7" customFormat="1" ht="12.75">
      <c r="A8" s="112">
        <v>7</v>
      </c>
      <c r="B8" s="116" t="b">
        <f>+C8=D8</f>
        <v>1</v>
      </c>
      <c r="C8" s="117" t="s">
        <v>2035</v>
      </c>
      <c r="D8" s="117" t="s">
        <v>2035</v>
      </c>
      <c r="E8" s="117" t="s">
        <v>2025</v>
      </c>
      <c r="F8" s="117" t="s">
        <v>2036</v>
      </c>
      <c r="G8" s="118">
        <v>45777</v>
      </c>
      <c r="H8" s="119">
        <v>52150000</v>
      </c>
      <c r="I8" s="116" t="b">
        <f>+K8=J8</f>
        <v>1</v>
      </c>
      <c r="J8" s="132">
        <v>45779</v>
      </c>
      <c r="K8" s="118">
        <v>45779</v>
      </c>
      <c r="L8" s="118">
        <v>45931</v>
      </c>
      <c r="M8" s="69" t="s">
        <v>134</v>
      </c>
      <c r="N8" s="121"/>
      <c r="O8" s="121"/>
      <c r="P8" s="6"/>
    </row>
    <row r="9" spans="1:16" s="7" customFormat="1" ht="12.75">
      <c r="A9" s="112">
        <v>8</v>
      </c>
      <c r="B9" s="116" t="b">
        <f>+C9=D9</f>
        <v>1</v>
      </c>
      <c r="C9" s="117" t="s">
        <v>2037</v>
      </c>
      <c r="D9" s="117" t="s">
        <v>2037</v>
      </c>
      <c r="E9" s="117" t="s">
        <v>2025</v>
      </c>
      <c r="F9" s="117" t="s">
        <v>2038</v>
      </c>
      <c r="G9" s="118">
        <v>45777</v>
      </c>
      <c r="H9" s="119">
        <v>24412500</v>
      </c>
      <c r="I9" s="116" t="b">
        <f>+K9=J9</f>
        <v>1</v>
      </c>
      <c r="J9" s="132">
        <v>45778</v>
      </c>
      <c r="K9" s="118">
        <v>45778</v>
      </c>
      <c r="L9" s="118">
        <v>46007</v>
      </c>
      <c r="M9" s="69" t="s">
        <v>560</v>
      </c>
      <c r="N9" s="121"/>
      <c r="O9" s="121"/>
      <c r="P9" s="6"/>
    </row>
    <row r="10" spans="1:16" s="7" customFormat="1" ht="12.75">
      <c r="A10" s="112">
        <f>+A9+1</f>
        <v>9</v>
      </c>
      <c r="B10" s="116" t="b">
        <f>+C10=D10</f>
        <v>1</v>
      </c>
      <c r="C10" s="117" t="s">
        <v>2039</v>
      </c>
      <c r="D10" s="117" t="s">
        <v>2039</v>
      </c>
      <c r="E10" s="117" t="s">
        <v>2025</v>
      </c>
      <c r="F10" s="117" t="s">
        <v>2040</v>
      </c>
      <c r="G10" s="118">
        <v>45777</v>
      </c>
      <c r="H10" s="119">
        <v>49000000</v>
      </c>
      <c r="I10" s="116" t="b">
        <f>+K10=J10</f>
        <v>1</v>
      </c>
      <c r="J10" s="132">
        <v>45782</v>
      </c>
      <c r="K10" s="118">
        <v>45782</v>
      </c>
      <c r="L10" s="118">
        <v>45992</v>
      </c>
      <c r="M10" s="69" t="s">
        <v>181</v>
      </c>
      <c r="N10" s="121"/>
      <c r="O10" s="121"/>
      <c r="P10" s="6"/>
    </row>
    <row r="11" spans="1:16" s="7" customFormat="1" ht="12.75">
      <c r="A11" s="112">
        <f>+A10+1</f>
        <v>10</v>
      </c>
      <c r="B11" s="116" t="b">
        <f>+C11=D11</f>
        <v>1</v>
      </c>
      <c r="C11" s="117" t="s">
        <v>2041</v>
      </c>
      <c r="D11" s="117" t="s">
        <v>2041</v>
      </c>
      <c r="E11" s="117" t="s">
        <v>2025</v>
      </c>
      <c r="F11" s="117" t="s">
        <v>2042</v>
      </c>
      <c r="G11" s="118">
        <v>45777</v>
      </c>
      <c r="H11" s="119">
        <v>30000000</v>
      </c>
      <c r="I11" s="116" t="b">
        <f>+K11=J11</f>
        <v>1</v>
      </c>
      <c r="J11" s="132">
        <v>45782</v>
      </c>
      <c r="K11" s="118">
        <v>45782</v>
      </c>
      <c r="L11" s="118">
        <v>45931</v>
      </c>
      <c r="M11" s="69" t="s">
        <v>181</v>
      </c>
      <c r="N11" s="121" t="s">
        <v>2043</v>
      </c>
      <c r="O11" s="121"/>
      <c r="P11" s="6"/>
    </row>
    <row r="12" spans="1:16" s="7" customFormat="1" ht="12.75">
      <c r="A12" s="112">
        <f>+A11+1</f>
        <v>11</v>
      </c>
      <c r="B12" s="116" t="b">
        <f>+C12=D12</f>
        <v>1</v>
      </c>
      <c r="C12" s="117" t="s">
        <v>2044</v>
      </c>
      <c r="D12" s="117" t="s">
        <v>2044</v>
      </c>
      <c r="E12" s="117" t="s">
        <v>2025</v>
      </c>
      <c r="F12" s="117" t="s">
        <v>2045</v>
      </c>
      <c r="G12" s="118">
        <v>45777</v>
      </c>
      <c r="H12" s="119">
        <v>30000000</v>
      </c>
      <c r="I12" s="116" t="b">
        <f>+K12=J12</f>
        <v>1</v>
      </c>
      <c r="J12" s="132">
        <v>45782</v>
      </c>
      <c r="K12" s="118">
        <v>45782</v>
      </c>
      <c r="L12" s="118">
        <v>45931</v>
      </c>
      <c r="M12" s="69" t="s">
        <v>181</v>
      </c>
      <c r="N12" s="121"/>
      <c r="O12" s="121"/>
      <c r="P12" s="6"/>
    </row>
    <row r="13" spans="1:16" s="7" customFormat="1" ht="12.75">
      <c r="A13" s="112">
        <f>+A12+1</f>
        <v>12</v>
      </c>
      <c r="B13" s="116" t="b">
        <f>+C13=D13</f>
        <v>1</v>
      </c>
      <c r="C13" s="117" t="s">
        <v>2046</v>
      </c>
      <c r="D13" s="117" t="s">
        <v>2046</v>
      </c>
      <c r="E13" s="117" t="s">
        <v>2025</v>
      </c>
      <c r="F13" s="117" t="s">
        <v>2047</v>
      </c>
      <c r="G13" s="118">
        <v>45777</v>
      </c>
      <c r="H13" s="119">
        <v>7253600</v>
      </c>
      <c r="I13" s="116" t="b">
        <f>+K13=J13</f>
        <v>1</v>
      </c>
      <c r="J13" s="132">
        <v>45783</v>
      </c>
      <c r="K13" s="118">
        <v>45783</v>
      </c>
      <c r="L13" s="118">
        <v>45787</v>
      </c>
      <c r="M13" s="69" t="s">
        <v>717</v>
      </c>
      <c r="N13" s="121"/>
      <c r="O13" s="121"/>
      <c r="P13" s="6"/>
    </row>
    <row r="14" spans="1:16" ht="14.25" customHeight="1">
      <c r="A14" s="112">
        <f t="shared" ref="A14:A40" si="0">+A13+1</f>
        <v>13</v>
      </c>
      <c r="B14" s="116" t="b">
        <f t="shared" ref="B14:B22" si="1">+C14=D14</f>
        <v>1</v>
      </c>
      <c r="C14" s="117" t="s">
        <v>2048</v>
      </c>
      <c r="D14" s="117" t="s">
        <v>2048</v>
      </c>
      <c r="E14" s="117" t="s">
        <v>2025</v>
      </c>
      <c r="F14" s="117" t="s">
        <v>2049</v>
      </c>
      <c r="G14" s="118">
        <v>45779</v>
      </c>
      <c r="H14" s="119">
        <v>12600000</v>
      </c>
      <c r="I14" s="116" t="b">
        <f t="shared" ref="I14:I22" si="2">+K14=J14</f>
        <v>1</v>
      </c>
      <c r="J14" s="118">
        <v>45789</v>
      </c>
      <c r="K14" s="118">
        <v>45789</v>
      </c>
      <c r="L14" s="118">
        <v>45877</v>
      </c>
      <c r="M14" s="69" t="s">
        <v>388</v>
      </c>
      <c r="N14" s="121"/>
      <c r="O14" s="121"/>
    </row>
    <row r="15" spans="1:16" ht="14.25" customHeight="1">
      <c r="A15" s="112">
        <f t="shared" si="0"/>
        <v>14</v>
      </c>
      <c r="B15" s="116" t="b">
        <f t="shared" si="1"/>
        <v>1</v>
      </c>
      <c r="C15" s="117" t="s">
        <v>2050</v>
      </c>
      <c r="D15" s="117" t="s">
        <v>2050</v>
      </c>
      <c r="E15" s="117" t="s">
        <v>2025</v>
      </c>
      <c r="F15" s="117" t="s">
        <v>2051</v>
      </c>
      <c r="G15" s="118">
        <v>45779</v>
      </c>
      <c r="H15" s="119">
        <v>12600000</v>
      </c>
      <c r="I15" s="116" t="b">
        <f t="shared" si="2"/>
        <v>1</v>
      </c>
      <c r="J15" s="132">
        <v>45789</v>
      </c>
      <c r="K15" s="118">
        <v>45789</v>
      </c>
      <c r="L15" s="118">
        <v>45877</v>
      </c>
      <c r="M15" s="69" t="s">
        <v>388</v>
      </c>
      <c r="N15" s="121"/>
      <c r="O15" s="121"/>
    </row>
    <row r="16" spans="1:16" ht="14.25" customHeight="1">
      <c r="A16" s="112">
        <f t="shared" si="0"/>
        <v>15</v>
      </c>
      <c r="B16" s="116" t="b">
        <f t="shared" si="1"/>
        <v>1</v>
      </c>
      <c r="C16" s="117" t="s">
        <v>2052</v>
      </c>
      <c r="D16" s="117" t="s">
        <v>2052</v>
      </c>
      <c r="E16" s="117" t="s">
        <v>2025</v>
      </c>
      <c r="F16" s="117" t="s">
        <v>2053</v>
      </c>
      <c r="G16" s="118">
        <v>45779</v>
      </c>
      <c r="H16" s="119">
        <v>39882500</v>
      </c>
      <c r="I16" s="116" t="b">
        <f t="shared" si="2"/>
        <v>1</v>
      </c>
      <c r="J16" s="132">
        <v>45782</v>
      </c>
      <c r="K16" s="118">
        <v>45782</v>
      </c>
      <c r="L16" s="118">
        <v>46000</v>
      </c>
      <c r="M16" s="69" t="s">
        <v>525</v>
      </c>
      <c r="N16" s="121"/>
      <c r="O16" s="121"/>
    </row>
    <row r="17" spans="1:16" ht="14.25" customHeight="1">
      <c r="A17" s="112">
        <f t="shared" si="0"/>
        <v>16</v>
      </c>
      <c r="B17" s="116" t="b">
        <f t="shared" si="1"/>
        <v>1</v>
      </c>
      <c r="C17" s="117" t="s">
        <v>2054</v>
      </c>
      <c r="D17" s="117" t="s">
        <v>2054</v>
      </c>
      <c r="E17" s="117" t="s">
        <v>2025</v>
      </c>
      <c r="F17" s="117" t="s">
        <v>2055</v>
      </c>
      <c r="G17" s="118">
        <v>45779</v>
      </c>
      <c r="H17" s="119">
        <v>49000000</v>
      </c>
      <c r="I17" s="116" t="b">
        <f t="shared" si="2"/>
        <v>1</v>
      </c>
      <c r="J17" s="132">
        <v>45782</v>
      </c>
      <c r="K17" s="118">
        <v>45782</v>
      </c>
      <c r="L17" s="118">
        <v>45995</v>
      </c>
      <c r="M17" s="69" t="s">
        <v>181</v>
      </c>
      <c r="N17" s="121"/>
      <c r="O17" s="121"/>
    </row>
    <row r="18" spans="1:16" ht="14.25" customHeight="1">
      <c r="A18" s="112">
        <f t="shared" si="0"/>
        <v>17</v>
      </c>
      <c r="B18" s="116" t="b">
        <f t="shared" si="1"/>
        <v>1</v>
      </c>
      <c r="C18" s="117" t="s">
        <v>2056</v>
      </c>
      <c r="D18" s="117" t="s">
        <v>2056</v>
      </c>
      <c r="E18" s="117" t="s">
        <v>2025</v>
      </c>
      <c r="F18" s="117" t="s">
        <v>2057</v>
      </c>
      <c r="G18" s="118">
        <v>45779</v>
      </c>
      <c r="H18" s="119">
        <v>12600000</v>
      </c>
      <c r="I18" s="116" t="b">
        <f t="shared" si="2"/>
        <v>1</v>
      </c>
      <c r="J18" s="132">
        <v>45789</v>
      </c>
      <c r="K18" s="118">
        <v>45789</v>
      </c>
      <c r="L18" s="118">
        <v>45877</v>
      </c>
      <c r="M18" s="69" t="s">
        <v>388</v>
      </c>
      <c r="N18" s="121"/>
      <c r="O18" s="121"/>
    </row>
    <row r="19" spans="1:16" ht="14.25" customHeight="1">
      <c r="A19" s="112">
        <f t="shared" si="0"/>
        <v>18</v>
      </c>
      <c r="B19" s="116" t="b">
        <f t="shared" si="1"/>
        <v>1</v>
      </c>
      <c r="C19" s="117" t="s">
        <v>2058</v>
      </c>
      <c r="D19" s="117" t="s">
        <v>2058</v>
      </c>
      <c r="E19" s="117" t="s">
        <v>2025</v>
      </c>
      <c r="F19" s="117" t="s">
        <v>2059</v>
      </c>
      <c r="G19" s="118">
        <v>45779</v>
      </c>
      <c r="H19" s="119">
        <v>12600000</v>
      </c>
      <c r="I19" s="116" t="b">
        <f t="shared" si="2"/>
        <v>1</v>
      </c>
      <c r="J19" s="118">
        <v>45789</v>
      </c>
      <c r="K19" s="118">
        <v>45789</v>
      </c>
      <c r="L19" s="118">
        <v>45877</v>
      </c>
      <c r="M19" s="69" t="s">
        <v>388</v>
      </c>
      <c r="N19" s="121"/>
      <c r="O19" s="121"/>
    </row>
    <row r="20" spans="1:16" ht="14.25" customHeight="1">
      <c r="A20" s="112">
        <f t="shared" si="0"/>
        <v>19</v>
      </c>
      <c r="B20" s="116" t="b">
        <f t="shared" si="1"/>
        <v>1</v>
      </c>
      <c r="C20" s="117" t="s">
        <v>2060</v>
      </c>
      <c r="D20" s="117" t="s">
        <v>2060</v>
      </c>
      <c r="E20" s="117" t="s">
        <v>2025</v>
      </c>
      <c r="F20" s="117" t="s">
        <v>2061</v>
      </c>
      <c r="G20" s="118">
        <v>45779</v>
      </c>
      <c r="H20" s="119">
        <v>59400000</v>
      </c>
      <c r="I20" s="116" t="b">
        <f t="shared" si="2"/>
        <v>1</v>
      </c>
      <c r="J20" s="132">
        <v>45796</v>
      </c>
      <c r="K20" s="118">
        <v>45796</v>
      </c>
      <c r="L20" s="118" t="s">
        <v>2062</v>
      </c>
      <c r="M20" s="69" t="s">
        <v>547</v>
      </c>
      <c r="N20" s="121"/>
      <c r="O20" s="121"/>
    </row>
    <row r="21" spans="1:16" ht="12.75">
      <c r="A21" s="112">
        <f t="shared" si="0"/>
        <v>20</v>
      </c>
      <c r="B21" s="116" t="b">
        <f t="shared" si="1"/>
        <v>1</v>
      </c>
      <c r="C21" s="117" t="s">
        <v>2063</v>
      </c>
      <c r="D21" s="117" t="s">
        <v>2063</v>
      </c>
      <c r="E21" s="117" t="s">
        <v>2025</v>
      </c>
      <c r="F21" s="117" t="s">
        <v>2064</v>
      </c>
      <c r="G21" s="118">
        <v>45783</v>
      </c>
      <c r="H21" s="119">
        <v>21000000</v>
      </c>
      <c r="I21" s="116" t="b">
        <f t="shared" si="2"/>
        <v>1</v>
      </c>
      <c r="J21" s="132">
        <v>45790</v>
      </c>
      <c r="K21" s="118">
        <v>45790</v>
      </c>
      <c r="L21" s="118">
        <v>45881</v>
      </c>
      <c r="M21" s="69" t="s">
        <v>259</v>
      </c>
      <c r="N21" s="121"/>
      <c r="O21" s="121"/>
    </row>
    <row r="22" spans="1:16" ht="14.25" customHeight="1">
      <c r="A22" s="112">
        <f t="shared" si="0"/>
        <v>21</v>
      </c>
      <c r="B22" s="116" t="b">
        <f t="shared" si="1"/>
        <v>1</v>
      </c>
      <c r="C22" s="117" t="s">
        <v>2065</v>
      </c>
      <c r="D22" s="117" t="s">
        <v>2065</v>
      </c>
      <c r="E22" s="117" t="s">
        <v>2025</v>
      </c>
      <c r="F22" s="117" t="s">
        <v>2066</v>
      </c>
      <c r="G22" s="118">
        <v>45783</v>
      </c>
      <c r="H22" s="119">
        <v>40000000</v>
      </c>
      <c r="I22" s="116" t="b">
        <f t="shared" si="2"/>
        <v>1</v>
      </c>
      <c r="J22" s="132">
        <v>45785</v>
      </c>
      <c r="K22" s="118">
        <v>45785</v>
      </c>
      <c r="L22" s="118">
        <v>46022</v>
      </c>
      <c r="M22" s="69" t="s">
        <v>1993</v>
      </c>
      <c r="N22" s="121"/>
      <c r="O22" s="121"/>
    </row>
    <row r="23" spans="1:16" ht="14.25" customHeight="1">
      <c r="A23" s="152">
        <f t="shared" si="0"/>
        <v>22</v>
      </c>
      <c r="B23" s="105" t="b">
        <f>+C23=D23</f>
        <v>1</v>
      </c>
      <c r="C23" s="106" t="s">
        <v>2067</v>
      </c>
      <c r="D23" s="106" t="s">
        <v>2067</v>
      </c>
      <c r="E23" s="106" t="s">
        <v>2068</v>
      </c>
      <c r="F23" s="106" t="s">
        <v>2069</v>
      </c>
      <c r="G23" s="131">
        <v>45783</v>
      </c>
      <c r="H23" s="109" t="s">
        <v>1973</v>
      </c>
      <c r="I23" s="110" t="b">
        <f t="shared" ref="I23:I41" si="3">+K23=J23</f>
        <v>1</v>
      </c>
      <c r="J23" s="131">
        <v>45793</v>
      </c>
      <c r="K23" s="131">
        <v>45793</v>
      </c>
      <c r="L23" s="131">
        <v>46752</v>
      </c>
      <c r="M23" s="111" t="s">
        <v>126</v>
      </c>
      <c r="N23" s="106"/>
      <c r="O23" s="106"/>
      <c r="P23" s="11"/>
    </row>
    <row r="24" spans="1:16" ht="14.25" customHeight="1">
      <c r="A24" s="112">
        <f t="shared" si="0"/>
        <v>23</v>
      </c>
      <c r="B24" s="116" t="b">
        <f>+C24=D24</f>
        <v>1</v>
      </c>
      <c r="C24" s="117" t="s">
        <v>2070</v>
      </c>
      <c r="D24" s="117" t="s">
        <v>2070</v>
      </c>
      <c r="E24" s="117" t="s">
        <v>2025</v>
      </c>
      <c r="F24" s="117" t="s">
        <v>2071</v>
      </c>
      <c r="G24" s="118">
        <v>45786</v>
      </c>
      <c r="H24" s="119">
        <v>150000000</v>
      </c>
      <c r="I24" s="116" t="b">
        <f t="shared" si="3"/>
        <v>1</v>
      </c>
      <c r="J24" s="132">
        <v>45791</v>
      </c>
      <c r="K24" s="118">
        <v>45791</v>
      </c>
      <c r="L24" s="118">
        <v>46017</v>
      </c>
      <c r="M24" s="69" t="s">
        <v>83</v>
      </c>
      <c r="N24" s="121"/>
      <c r="O24" s="121"/>
    </row>
    <row r="25" spans="1:16" ht="14.25" customHeight="1">
      <c r="A25" s="112">
        <f t="shared" si="0"/>
        <v>24</v>
      </c>
      <c r="B25" s="116" t="b">
        <f>+C25=D25</f>
        <v>1</v>
      </c>
      <c r="C25" s="117" t="s">
        <v>2072</v>
      </c>
      <c r="D25" s="117" t="s">
        <v>2072</v>
      </c>
      <c r="E25" s="117" t="s">
        <v>2025</v>
      </c>
      <c r="F25" s="117" t="s">
        <v>2073</v>
      </c>
      <c r="G25" s="118">
        <v>45786</v>
      </c>
      <c r="H25" s="119">
        <v>11881000</v>
      </c>
      <c r="I25" s="116" t="b">
        <f t="shared" si="3"/>
        <v>1</v>
      </c>
      <c r="J25" s="118">
        <v>45789</v>
      </c>
      <c r="K25" s="118">
        <v>45789</v>
      </c>
      <c r="L25" s="118">
        <v>45796</v>
      </c>
      <c r="M25" s="69" t="s">
        <v>430</v>
      </c>
      <c r="N25" s="121"/>
      <c r="O25" s="121"/>
    </row>
    <row r="26" spans="1:16" ht="14.25" customHeight="1">
      <c r="A26" s="153">
        <f t="shared" si="0"/>
        <v>25</v>
      </c>
      <c r="B26" s="105" t="b">
        <f t="shared" ref="B26:B40" si="4">+C26=D26</f>
        <v>1</v>
      </c>
      <c r="C26" s="106" t="s">
        <v>2074</v>
      </c>
      <c r="D26" s="106" t="s">
        <v>2074</v>
      </c>
      <c r="E26" s="107" t="s">
        <v>1956</v>
      </c>
      <c r="F26" s="106" t="s">
        <v>2075</v>
      </c>
      <c r="G26" s="154">
        <v>45786</v>
      </c>
      <c r="H26" s="109">
        <v>0</v>
      </c>
      <c r="I26" s="110" t="b">
        <f t="shared" si="3"/>
        <v>1</v>
      </c>
      <c r="J26" s="131">
        <v>45789</v>
      </c>
      <c r="K26" s="131">
        <v>45789</v>
      </c>
      <c r="L26" s="131">
        <v>47792</v>
      </c>
      <c r="M26" s="155" t="s">
        <v>1389</v>
      </c>
      <c r="N26" s="106"/>
      <c r="O26" s="106"/>
      <c r="P26" s="11"/>
    </row>
    <row r="27" spans="1:16" ht="14.25" customHeight="1">
      <c r="A27" s="112">
        <v>26</v>
      </c>
      <c r="B27" s="116" t="b">
        <f>+C27=D27</f>
        <v>1</v>
      </c>
      <c r="C27" s="117" t="s">
        <v>1911</v>
      </c>
      <c r="D27" s="117" t="s">
        <v>1911</v>
      </c>
      <c r="E27" s="158" t="s">
        <v>2076</v>
      </c>
      <c r="F27" s="136">
        <v>145976</v>
      </c>
      <c r="G27" s="118">
        <v>45789</v>
      </c>
      <c r="H27" s="119">
        <v>150000000</v>
      </c>
      <c r="I27" s="116" t="b">
        <f>+K27=J27</f>
        <v>0</v>
      </c>
      <c r="J27" s="132">
        <v>45793</v>
      </c>
      <c r="K27" s="118"/>
      <c r="L27" s="118"/>
      <c r="M27" s="69" t="s">
        <v>93</v>
      </c>
      <c r="N27" s="121" t="s">
        <v>2077</v>
      </c>
      <c r="O27" s="121"/>
      <c r="P27" s="56"/>
    </row>
    <row r="28" spans="1:16" ht="14.25" customHeight="1">
      <c r="A28" s="112">
        <v>27</v>
      </c>
      <c r="B28" s="116" t="b">
        <f t="shared" si="4"/>
        <v>1</v>
      </c>
      <c r="C28" s="117" t="s">
        <v>2078</v>
      </c>
      <c r="D28" s="117" t="s">
        <v>2078</v>
      </c>
      <c r="E28" s="117" t="s">
        <v>2025</v>
      </c>
      <c r="F28" s="136" t="s">
        <v>2079</v>
      </c>
      <c r="G28" s="118">
        <v>45791</v>
      </c>
      <c r="H28" s="119">
        <v>45885000</v>
      </c>
      <c r="I28" s="116" t="b">
        <f t="shared" si="3"/>
        <v>1</v>
      </c>
      <c r="J28" s="132">
        <v>45797</v>
      </c>
      <c r="K28" s="118">
        <v>45797</v>
      </c>
      <c r="L28" s="118">
        <v>46022</v>
      </c>
      <c r="M28" s="69" t="s">
        <v>1389</v>
      </c>
      <c r="N28" s="121"/>
      <c r="O28" s="121"/>
    </row>
    <row r="29" spans="1:16" ht="14.25" customHeight="1">
      <c r="A29" s="153">
        <v>28</v>
      </c>
      <c r="B29" s="105" t="b">
        <f t="shared" si="4"/>
        <v>1</v>
      </c>
      <c r="C29" s="106" t="s">
        <v>2080</v>
      </c>
      <c r="D29" s="106" t="s">
        <v>2080</v>
      </c>
      <c r="E29" s="107" t="s">
        <v>2081</v>
      </c>
      <c r="F29" s="106" t="s">
        <v>2082</v>
      </c>
      <c r="G29" s="154">
        <v>45791</v>
      </c>
      <c r="H29" s="109">
        <v>720940000</v>
      </c>
      <c r="I29" s="110" t="b">
        <f t="shared" si="3"/>
        <v>1</v>
      </c>
      <c r="J29" s="131">
        <v>45792</v>
      </c>
      <c r="K29" s="131">
        <v>45792</v>
      </c>
      <c r="L29" s="131">
        <v>47617</v>
      </c>
      <c r="M29" s="155" t="s">
        <v>1389</v>
      </c>
      <c r="N29" s="106"/>
      <c r="O29" s="106"/>
      <c r="P29" s="11"/>
    </row>
    <row r="30" spans="1:16" ht="14.25" customHeight="1">
      <c r="A30" s="153">
        <v>29</v>
      </c>
      <c r="B30" s="105" t="b">
        <f t="shared" si="4"/>
        <v>1</v>
      </c>
      <c r="C30" s="106" t="s">
        <v>2083</v>
      </c>
      <c r="D30" s="106" t="s">
        <v>2083</v>
      </c>
      <c r="E30" s="107" t="s">
        <v>2084</v>
      </c>
      <c r="F30" s="106" t="s">
        <v>2085</v>
      </c>
      <c r="G30" s="154">
        <v>45791</v>
      </c>
      <c r="H30" s="109" t="s">
        <v>1973</v>
      </c>
      <c r="I30" s="110" t="b">
        <f t="shared" si="3"/>
        <v>1</v>
      </c>
      <c r="J30" s="131">
        <v>45804</v>
      </c>
      <c r="K30" s="131">
        <v>45804</v>
      </c>
      <c r="L30" s="131">
        <v>46752</v>
      </c>
      <c r="M30" s="156" t="s">
        <v>126</v>
      </c>
      <c r="N30" s="157"/>
      <c r="O30" s="106"/>
      <c r="P30" s="11"/>
    </row>
    <row r="31" spans="1:16" ht="14.25" customHeight="1">
      <c r="A31" s="153">
        <v>30</v>
      </c>
      <c r="B31" s="105" t="b">
        <f t="shared" si="4"/>
        <v>1</v>
      </c>
      <c r="C31" s="106" t="s">
        <v>2086</v>
      </c>
      <c r="D31" s="106" t="s">
        <v>2086</v>
      </c>
      <c r="E31" s="107" t="s">
        <v>2084</v>
      </c>
      <c r="F31" s="106" t="s">
        <v>2087</v>
      </c>
      <c r="G31" s="154">
        <v>45791</v>
      </c>
      <c r="H31" s="109" t="s">
        <v>1973</v>
      </c>
      <c r="I31" s="110" t="b">
        <f t="shared" si="3"/>
        <v>1</v>
      </c>
      <c r="J31" s="131">
        <v>45804</v>
      </c>
      <c r="K31" s="131">
        <v>45804</v>
      </c>
      <c r="L31" s="131">
        <v>46752</v>
      </c>
      <c r="M31" s="156" t="s">
        <v>126</v>
      </c>
      <c r="N31" s="157"/>
      <c r="O31" s="106"/>
      <c r="P31" s="11"/>
    </row>
    <row r="32" spans="1:16" ht="18" customHeight="1">
      <c r="A32" s="112">
        <v>31</v>
      </c>
      <c r="B32" s="116" t="b">
        <f t="shared" si="4"/>
        <v>1</v>
      </c>
      <c r="C32" s="117" t="s">
        <v>2088</v>
      </c>
      <c r="D32" s="117" t="s">
        <v>2088</v>
      </c>
      <c r="E32" s="117" t="s">
        <v>2025</v>
      </c>
      <c r="F32" s="136" t="s">
        <v>2089</v>
      </c>
      <c r="G32" s="118">
        <v>45792</v>
      </c>
      <c r="H32" s="119">
        <v>29925000</v>
      </c>
      <c r="I32" s="116" t="b">
        <f t="shared" si="3"/>
        <v>1</v>
      </c>
      <c r="J32" s="132">
        <v>45793</v>
      </c>
      <c r="K32" s="118">
        <v>45793</v>
      </c>
      <c r="L32" s="118">
        <v>45945</v>
      </c>
      <c r="M32" s="70" t="s">
        <v>153</v>
      </c>
      <c r="N32" s="121"/>
      <c r="O32" s="121"/>
    </row>
    <row r="33" spans="1:16" ht="14.25" customHeight="1">
      <c r="A33" s="112">
        <v>32</v>
      </c>
      <c r="B33" s="116" t="b">
        <f t="shared" si="4"/>
        <v>1</v>
      </c>
      <c r="C33" s="117" t="s">
        <v>2090</v>
      </c>
      <c r="D33" s="117" t="s">
        <v>2090</v>
      </c>
      <c r="E33" s="117" t="s">
        <v>2025</v>
      </c>
      <c r="F33" s="136" t="s">
        <v>2091</v>
      </c>
      <c r="G33" s="118">
        <v>45792</v>
      </c>
      <c r="H33" s="119">
        <v>20500000</v>
      </c>
      <c r="I33" s="116" t="b">
        <f t="shared" si="3"/>
        <v>1</v>
      </c>
      <c r="J33" s="132">
        <v>45796</v>
      </c>
      <c r="K33" s="118">
        <v>45796</v>
      </c>
      <c r="L33" s="118">
        <v>45948</v>
      </c>
      <c r="M33" s="69" t="s">
        <v>196</v>
      </c>
      <c r="N33" s="121"/>
      <c r="O33" s="121"/>
    </row>
    <row r="34" spans="1:16" ht="14.25" customHeight="1">
      <c r="A34" s="112">
        <v>33</v>
      </c>
      <c r="B34" s="116" t="b">
        <f t="shared" si="4"/>
        <v>1</v>
      </c>
      <c r="C34" s="117" t="s">
        <v>2092</v>
      </c>
      <c r="D34" s="117" t="s">
        <v>2092</v>
      </c>
      <c r="E34" s="117" t="s">
        <v>2025</v>
      </c>
      <c r="F34" s="136" t="s">
        <v>2093</v>
      </c>
      <c r="G34" s="118">
        <v>45792</v>
      </c>
      <c r="H34" s="119">
        <v>35125000</v>
      </c>
      <c r="I34" s="116" t="b">
        <f t="shared" si="3"/>
        <v>1</v>
      </c>
      <c r="J34" s="132">
        <v>45793</v>
      </c>
      <c r="K34" s="118">
        <v>45793</v>
      </c>
      <c r="L34" s="118">
        <v>45945</v>
      </c>
      <c r="M34" s="69" t="s">
        <v>153</v>
      </c>
      <c r="N34" s="121"/>
      <c r="O34" s="121"/>
    </row>
    <row r="35" spans="1:16" ht="14.25" customHeight="1">
      <c r="A35" s="153">
        <v>34</v>
      </c>
      <c r="B35" s="105" t="b">
        <f t="shared" si="4"/>
        <v>1</v>
      </c>
      <c r="C35" s="106" t="s">
        <v>2094</v>
      </c>
      <c r="D35" s="106" t="s">
        <v>2094</v>
      </c>
      <c r="E35" s="107" t="s">
        <v>1956</v>
      </c>
      <c r="F35" s="106" t="s">
        <v>2095</v>
      </c>
      <c r="G35" s="154">
        <v>45792</v>
      </c>
      <c r="H35" s="109" t="s">
        <v>1973</v>
      </c>
      <c r="I35" s="110" t="b">
        <f t="shared" si="3"/>
        <v>1</v>
      </c>
      <c r="J35" s="131">
        <v>45800</v>
      </c>
      <c r="K35" s="131">
        <v>45800</v>
      </c>
      <c r="L35" s="131">
        <v>46752</v>
      </c>
      <c r="M35" s="155" t="s">
        <v>126</v>
      </c>
      <c r="N35" s="106"/>
      <c r="O35" s="106"/>
      <c r="P35" s="11"/>
    </row>
    <row r="36" spans="1:16" ht="14.25" customHeight="1">
      <c r="A36" s="112">
        <v>35</v>
      </c>
      <c r="B36" s="116" t="b">
        <f t="shared" si="4"/>
        <v>1</v>
      </c>
      <c r="C36" s="117" t="s">
        <v>2096</v>
      </c>
      <c r="D36" s="117" t="s">
        <v>2096</v>
      </c>
      <c r="E36" s="117" t="s">
        <v>2025</v>
      </c>
      <c r="F36" s="136" t="s">
        <v>2097</v>
      </c>
      <c r="G36" s="118">
        <v>45793</v>
      </c>
      <c r="H36" s="119">
        <v>31506800</v>
      </c>
      <c r="I36" s="116" t="b">
        <f t="shared" si="3"/>
        <v>1</v>
      </c>
      <c r="J36" s="132">
        <v>45796</v>
      </c>
      <c r="K36" s="118">
        <v>45796</v>
      </c>
      <c r="L36" s="118">
        <v>46018</v>
      </c>
      <c r="M36" s="69" t="s">
        <v>991</v>
      </c>
      <c r="N36" s="121"/>
      <c r="O36" s="121"/>
    </row>
    <row r="37" spans="1:16" ht="14.25" customHeight="1">
      <c r="A37" s="112">
        <v>36</v>
      </c>
      <c r="B37" s="116" t="b">
        <f t="shared" si="4"/>
        <v>1</v>
      </c>
      <c r="C37" s="117" t="s">
        <v>2098</v>
      </c>
      <c r="D37" s="117" t="s">
        <v>2098</v>
      </c>
      <c r="E37" s="117" t="s">
        <v>2025</v>
      </c>
      <c r="F37" s="136" t="s">
        <v>2099</v>
      </c>
      <c r="G37" s="118">
        <v>45793</v>
      </c>
      <c r="H37" s="119">
        <v>57620000</v>
      </c>
      <c r="I37" s="116" t="b">
        <f t="shared" si="3"/>
        <v>1</v>
      </c>
      <c r="J37" s="132">
        <v>45797</v>
      </c>
      <c r="K37" s="118">
        <v>45797</v>
      </c>
      <c r="L37" s="118">
        <v>45949</v>
      </c>
      <c r="M37" s="69" t="s">
        <v>430</v>
      </c>
      <c r="N37" s="121"/>
      <c r="O37" s="121"/>
    </row>
    <row r="38" spans="1:16" ht="14.25" customHeight="1">
      <c r="A38" s="153">
        <f t="shared" si="0"/>
        <v>37</v>
      </c>
      <c r="B38" s="105" t="b">
        <f t="shared" si="4"/>
        <v>1</v>
      </c>
      <c r="C38" s="106" t="s">
        <v>2100</v>
      </c>
      <c r="D38" s="106" t="s">
        <v>2100</v>
      </c>
      <c r="E38" s="107" t="s">
        <v>1956</v>
      </c>
      <c r="F38" s="106" t="s">
        <v>2101</v>
      </c>
      <c r="G38" s="154">
        <v>45798</v>
      </c>
      <c r="H38" s="109" t="s">
        <v>1973</v>
      </c>
      <c r="I38" s="110" t="b">
        <f t="shared" si="3"/>
        <v>1</v>
      </c>
      <c r="J38" s="131">
        <v>45799</v>
      </c>
      <c r="K38" s="131">
        <v>45799</v>
      </c>
      <c r="L38" s="131">
        <v>46022</v>
      </c>
      <c r="M38" s="155" t="s">
        <v>594</v>
      </c>
      <c r="N38" s="106"/>
      <c r="O38" s="106"/>
      <c r="P38" s="11"/>
    </row>
    <row r="39" spans="1:16" ht="14.25" customHeight="1">
      <c r="A39" s="112">
        <f t="shared" si="0"/>
        <v>38</v>
      </c>
      <c r="B39" s="116" t="b">
        <f t="shared" si="4"/>
        <v>1</v>
      </c>
      <c r="C39" s="117" t="s">
        <v>2102</v>
      </c>
      <c r="D39" s="117" t="s">
        <v>2102</v>
      </c>
      <c r="E39" s="117" t="s">
        <v>2025</v>
      </c>
      <c r="F39" s="136" t="s">
        <v>2103</v>
      </c>
      <c r="G39" s="118">
        <v>45800</v>
      </c>
      <c r="H39" s="119">
        <v>22843800</v>
      </c>
      <c r="I39" s="116" t="b">
        <f t="shared" si="3"/>
        <v>1</v>
      </c>
      <c r="J39" s="132">
        <v>45805</v>
      </c>
      <c r="K39" s="118">
        <v>45805</v>
      </c>
      <c r="L39" s="118">
        <v>46018</v>
      </c>
      <c r="M39" s="69" t="s">
        <v>430</v>
      </c>
      <c r="N39" s="121"/>
      <c r="O39" s="121"/>
    </row>
    <row r="40" spans="1:16" ht="14.25" customHeight="1">
      <c r="A40" s="112">
        <f t="shared" si="0"/>
        <v>39</v>
      </c>
      <c r="B40" s="116" t="b">
        <f t="shared" si="4"/>
        <v>1</v>
      </c>
      <c r="C40" s="117" t="s">
        <v>2104</v>
      </c>
      <c r="D40" s="117" t="s">
        <v>2104</v>
      </c>
      <c r="E40" s="117" t="s">
        <v>2025</v>
      </c>
      <c r="F40" s="136" t="s">
        <v>2105</v>
      </c>
      <c r="G40" s="118">
        <v>45804</v>
      </c>
      <c r="H40" s="119">
        <v>248564820</v>
      </c>
      <c r="I40" s="116" t="b">
        <f t="shared" si="3"/>
        <v>1</v>
      </c>
      <c r="J40" s="132">
        <v>45805</v>
      </c>
      <c r="K40" s="118">
        <v>45805</v>
      </c>
      <c r="L40" s="118">
        <v>45953</v>
      </c>
      <c r="M40" s="69" t="s">
        <v>560</v>
      </c>
      <c r="N40" s="121"/>
      <c r="O40" s="121"/>
    </row>
    <row r="41" spans="1:16" ht="14.25" customHeight="1">
      <c r="A41" s="112">
        <v>40</v>
      </c>
      <c r="B41" s="116" t="b">
        <f t="shared" ref="B41" si="5">+C41=D41</f>
        <v>1</v>
      </c>
      <c r="C41" s="117" t="s">
        <v>2106</v>
      </c>
      <c r="D41" s="117" t="s">
        <v>2106</v>
      </c>
      <c r="E41" s="117" t="s">
        <v>2025</v>
      </c>
      <c r="F41" s="136" t="s">
        <v>2107</v>
      </c>
      <c r="G41" s="118">
        <v>45804</v>
      </c>
      <c r="H41" s="119">
        <v>178702300</v>
      </c>
      <c r="I41" s="116" t="b">
        <f t="shared" si="3"/>
        <v>1</v>
      </c>
      <c r="J41" s="132">
        <v>45807</v>
      </c>
      <c r="K41" s="118">
        <v>45807</v>
      </c>
      <c r="L41" s="118">
        <v>45826</v>
      </c>
      <c r="M41" s="69" t="s">
        <v>259</v>
      </c>
      <c r="N41" s="121" t="s">
        <v>26</v>
      </c>
      <c r="O41" s="121"/>
    </row>
    <row r="42" spans="1:16" ht="14.25" customHeight="1">
      <c r="A42" s="73"/>
      <c r="B42" s="73"/>
      <c r="C42" s="147"/>
      <c r="D42" s="147"/>
      <c r="E42" s="148"/>
      <c r="F42" s="73"/>
      <c r="G42" s="73"/>
      <c r="H42" s="149"/>
      <c r="I42" s="73"/>
      <c r="J42" s="73"/>
      <c r="K42" s="73"/>
      <c r="L42" s="73"/>
      <c r="M42" s="73"/>
      <c r="N42" s="73"/>
      <c r="O42" s="73"/>
    </row>
    <row r="43" spans="1:16" ht="14.25" customHeight="1">
      <c r="H43" s="6"/>
    </row>
    <row r="44" spans="1:16" ht="14.25" customHeight="1">
      <c r="A44" s="17" t="s">
        <v>873</v>
      </c>
      <c r="B44" s="80">
        <v>44</v>
      </c>
      <c r="C44" s="81" t="s">
        <v>874</v>
      </c>
    </row>
    <row r="45" spans="1:16" ht="14.25" customHeight="1">
      <c r="A45" s="17" t="s">
        <v>875</v>
      </c>
      <c r="B45" s="17">
        <v>8</v>
      </c>
      <c r="C45" s="17" t="s">
        <v>2108</v>
      </c>
      <c r="H45" s="6"/>
    </row>
    <row r="46" spans="1:16" ht="14.25" customHeight="1">
      <c r="A46" s="17" t="s">
        <v>877</v>
      </c>
      <c r="B46" s="17">
        <f>+B44-B45-1</f>
        <v>35</v>
      </c>
      <c r="C46" s="17" t="s">
        <v>2109</v>
      </c>
      <c r="H46" s="6"/>
    </row>
    <row r="47" spans="1:16" ht="14.25" customHeight="1">
      <c r="A47" s="17" t="s">
        <v>879</v>
      </c>
      <c r="B47" s="21">
        <v>3</v>
      </c>
      <c r="C47" s="17" t="s">
        <v>880</v>
      </c>
      <c r="H47" s="6"/>
    </row>
    <row r="48" spans="1:16" ht="14.25" customHeight="1">
      <c r="A48" s="17" t="s">
        <v>882</v>
      </c>
      <c r="B48" s="81">
        <f>+B46+B47</f>
        <v>38</v>
      </c>
      <c r="C48" s="140" t="s">
        <v>883</v>
      </c>
      <c r="H48" s="6"/>
    </row>
    <row r="49" spans="1:8" ht="14.25" customHeight="1">
      <c r="A49" s="82" t="s">
        <v>884</v>
      </c>
      <c r="B49" s="21">
        <v>4</v>
      </c>
      <c r="C49" s="21" t="s">
        <v>2110</v>
      </c>
      <c r="H49" s="6"/>
    </row>
    <row r="50" spans="1:8" ht="14.25" customHeight="1">
      <c r="A50" s="84"/>
      <c r="B50" s="84"/>
      <c r="C50" s="84"/>
      <c r="E50" s="84"/>
      <c r="F50" s="84"/>
      <c r="H50" s="6"/>
    </row>
    <row r="51" spans="1:8" ht="14.25" customHeight="1">
      <c r="A51" s="85" t="s">
        <v>873</v>
      </c>
      <c r="B51" s="142">
        <f>+B45+B46-12+B49-B47</f>
        <v>32</v>
      </c>
      <c r="C51" s="86" t="s">
        <v>886</v>
      </c>
      <c r="H51" s="6"/>
    </row>
    <row r="52" spans="1:8" ht="23.25" customHeight="1">
      <c r="A52" s="91" t="s">
        <v>877</v>
      </c>
      <c r="B52" s="143">
        <f>+B45+B46+B49-B47-12</f>
        <v>32</v>
      </c>
      <c r="C52" s="168" t="s">
        <v>2111</v>
      </c>
      <c r="H52" s="6"/>
    </row>
    <row r="53" spans="1:8" ht="14.25" customHeight="1">
      <c r="H53" s="6"/>
    </row>
    <row r="54" spans="1:8" ht="14.25" customHeight="1">
      <c r="H54" s="6"/>
    </row>
    <row r="55" spans="1:8" ht="14.25" customHeight="1">
      <c r="H55" s="6"/>
    </row>
    <row r="56" spans="1:8" ht="14.25" customHeight="1">
      <c r="H56" s="6"/>
    </row>
  </sheetData>
  <sheetProtection sheet="1" objects="1" scenarios="1"/>
  <autoFilter ref="A1:O21" xr:uid="{00000000-0009-0000-0000-000002000000}"/>
  <pageMargins left="0.7" right="0.7" top="0.75" bottom="0.75" header="0.3" footer="0.3"/>
  <pageSetup paperSize="281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29D6-6DF9-4DF5-8E81-29FEE4D44442}">
  <dimension ref="A1:P36"/>
  <sheetViews>
    <sheetView topLeftCell="I1" zoomScaleNormal="100" workbookViewId="0">
      <selection activeCell="F20" sqref="F20"/>
    </sheetView>
  </sheetViews>
  <sheetFormatPr defaultColWidth="11" defaultRowHeight="14.25" customHeight="1"/>
  <cols>
    <col min="1" max="1" width="16.125" style="1" customWidth="1"/>
    <col min="2" max="2" width="21.25" style="6" customWidth="1"/>
    <col min="3" max="3" width="24.75" style="6" customWidth="1"/>
    <col min="4" max="4" width="20.375" style="6" customWidth="1"/>
    <col min="5" max="5" width="38.75" style="9" customWidth="1"/>
    <col min="6" max="6" width="27.375" style="6" customWidth="1"/>
    <col min="7" max="7" width="19.5" style="6" customWidth="1"/>
    <col min="8" max="8" width="20.125" style="94" customWidth="1"/>
    <col min="9" max="9" width="18.125" style="6" customWidth="1"/>
    <col min="10" max="10" width="17.125" style="6" customWidth="1"/>
    <col min="11" max="12" width="19.875" style="6" customWidth="1"/>
    <col min="13" max="13" width="92" style="6" customWidth="1"/>
    <col min="14" max="14" width="68.75" style="6" customWidth="1"/>
    <col min="15" max="15" width="34.875" style="6" customWidth="1"/>
    <col min="16" max="16384" width="11" style="6"/>
  </cols>
  <sheetData>
    <row r="1" spans="1:16" ht="12.75">
      <c r="B1" s="2" t="s">
        <v>0</v>
      </c>
      <c r="C1" s="2" t="s">
        <v>1</v>
      </c>
      <c r="D1" s="3" t="s">
        <v>2</v>
      </c>
      <c r="E1" s="4" t="s">
        <v>3</v>
      </c>
      <c r="F1" s="3" t="s">
        <v>4</v>
      </c>
      <c r="G1" s="88" t="s">
        <v>5</v>
      </c>
      <c r="H1" s="92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2021</v>
      </c>
      <c r="N1" s="3" t="s">
        <v>11</v>
      </c>
      <c r="O1" s="3" t="s">
        <v>12</v>
      </c>
    </row>
    <row r="2" spans="1:16" s="186" customFormat="1" ht="11.25" customHeight="1">
      <c r="A2" s="112">
        <v>1</v>
      </c>
      <c r="B2" s="116" t="b">
        <f>+C2=D2</f>
        <v>1</v>
      </c>
      <c r="C2" s="117" t="s">
        <v>1911</v>
      </c>
      <c r="D2" s="117" t="s">
        <v>1911</v>
      </c>
      <c r="E2" s="117" t="s">
        <v>2112</v>
      </c>
      <c r="F2" s="136">
        <v>146110</v>
      </c>
      <c r="G2" s="118">
        <v>45791</v>
      </c>
      <c r="H2" s="119">
        <v>5000000</v>
      </c>
      <c r="I2" s="116" t="b">
        <f>+K2=J2</f>
        <v>1</v>
      </c>
      <c r="J2" s="118">
        <v>45809</v>
      </c>
      <c r="K2" s="118">
        <v>45809</v>
      </c>
      <c r="L2" s="118">
        <v>46021</v>
      </c>
      <c r="M2" s="187" t="s">
        <v>174</v>
      </c>
      <c r="N2" s="121"/>
      <c r="O2" s="185"/>
    </row>
    <row r="3" spans="1:16" s="175" customFormat="1" ht="10.5" customHeight="1">
      <c r="A3" s="176">
        <f t="shared" ref="A3:A12" si="0">A2+1</f>
        <v>2</v>
      </c>
      <c r="B3" s="177" t="b">
        <f>+C3=D3</f>
        <v>1</v>
      </c>
      <c r="C3" s="178" t="s">
        <v>2113</v>
      </c>
      <c r="D3" s="178" t="s">
        <v>2113</v>
      </c>
      <c r="E3" s="179" t="s">
        <v>1956</v>
      </c>
      <c r="F3" s="178" t="s">
        <v>2114</v>
      </c>
      <c r="G3" s="180">
        <v>45804</v>
      </c>
      <c r="H3" s="181" t="s">
        <v>1973</v>
      </c>
      <c r="I3" s="182" t="b">
        <f>+K3=J3</f>
        <v>1</v>
      </c>
      <c r="J3" s="180">
        <v>45814</v>
      </c>
      <c r="K3" s="180">
        <v>45814</v>
      </c>
      <c r="L3" s="180">
        <v>46752</v>
      </c>
      <c r="M3" s="156" t="s">
        <v>126</v>
      </c>
      <c r="N3" s="183"/>
      <c r="O3" s="178"/>
      <c r="P3" s="184"/>
    </row>
    <row r="4" spans="1:16" ht="14.25" customHeight="1">
      <c r="A4" s="112">
        <f t="shared" si="0"/>
        <v>3</v>
      </c>
      <c r="B4" s="69" t="b">
        <f>+C4=D4</f>
        <v>1</v>
      </c>
      <c r="C4" s="69" t="s">
        <v>2115</v>
      </c>
      <c r="D4" s="69" t="s">
        <v>2115</v>
      </c>
      <c r="E4" s="117" t="s">
        <v>2112</v>
      </c>
      <c r="F4" s="69" t="s">
        <v>2116</v>
      </c>
      <c r="G4" s="118">
        <v>45806</v>
      </c>
      <c r="H4" s="119">
        <v>25000000</v>
      </c>
      <c r="I4" s="116" t="b">
        <f>+K4=J4</f>
        <v>1</v>
      </c>
      <c r="J4" s="132">
        <v>45811</v>
      </c>
      <c r="K4" s="118">
        <v>45811</v>
      </c>
      <c r="L4" s="118">
        <v>45963</v>
      </c>
      <c r="M4" s="167" t="s">
        <v>430</v>
      </c>
      <c r="N4" s="121" t="s">
        <v>2117</v>
      </c>
      <c r="O4" s="116"/>
    </row>
    <row r="5" spans="1:16" ht="14.25" customHeight="1">
      <c r="A5" s="112">
        <f t="shared" si="0"/>
        <v>4</v>
      </c>
      <c r="B5" s="69" t="b">
        <f>+C5=D5</f>
        <v>1</v>
      </c>
      <c r="C5" s="69" t="s">
        <v>2118</v>
      </c>
      <c r="D5" s="69" t="s">
        <v>2118</v>
      </c>
      <c r="E5" s="117" t="s">
        <v>2112</v>
      </c>
      <c r="F5" s="69" t="s">
        <v>2119</v>
      </c>
      <c r="G5" s="118">
        <v>45807</v>
      </c>
      <c r="H5" s="119">
        <v>42500000</v>
      </c>
      <c r="I5" s="116" t="b">
        <f>+K5=J5</f>
        <v>1</v>
      </c>
      <c r="J5" s="132">
        <v>45812</v>
      </c>
      <c r="K5" s="118">
        <v>45812</v>
      </c>
      <c r="L5" s="118">
        <v>45933</v>
      </c>
      <c r="M5" s="167" t="s">
        <v>153</v>
      </c>
      <c r="N5" s="121"/>
      <c r="O5" s="116"/>
    </row>
    <row r="6" spans="1:16" ht="14.25" customHeight="1">
      <c r="A6" s="112">
        <f t="shared" si="0"/>
        <v>5</v>
      </c>
      <c r="B6" s="69" t="b">
        <f>+C6=D6</f>
        <v>1</v>
      </c>
      <c r="C6" s="69" t="s">
        <v>2120</v>
      </c>
      <c r="D6" s="69" t="s">
        <v>2120</v>
      </c>
      <c r="E6" s="117" t="s">
        <v>2112</v>
      </c>
      <c r="F6" s="69" t="s">
        <v>2121</v>
      </c>
      <c r="G6" s="118">
        <v>45811</v>
      </c>
      <c r="H6" s="119">
        <v>20212500</v>
      </c>
      <c r="I6" s="116" t="b">
        <f>+K6=J6</f>
        <v>1</v>
      </c>
      <c r="J6" s="132">
        <v>45812</v>
      </c>
      <c r="K6" s="118">
        <v>45812</v>
      </c>
      <c r="L6" s="118">
        <v>46021</v>
      </c>
      <c r="M6" s="167" t="s">
        <v>430</v>
      </c>
      <c r="N6" s="121"/>
      <c r="O6" s="116"/>
    </row>
    <row r="7" spans="1:16" ht="14.25" customHeight="1">
      <c r="A7" s="112">
        <f t="shared" si="0"/>
        <v>6</v>
      </c>
      <c r="B7" s="69" t="b">
        <f t="shared" ref="B7:B21" si="1">+C7=D7</f>
        <v>1</v>
      </c>
      <c r="C7" s="69" t="s">
        <v>2122</v>
      </c>
      <c r="D7" s="69" t="s">
        <v>2122</v>
      </c>
      <c r="E7" s="117" t="s">
        <v>2112</v>
      </c>
      <c r="F7" s="69" t="s">
        <v>2123</v>
      </c>
      <c r="G7" s="118">
        <v>45812</v>
      </c>
      <c r="H7" s="119">
        <v>19999000</v>
      </c>
      <c r="I7" s="116" t="b">
        <f t="shared" ref="I7:I21" si="2">+K7=J7</f>
        <v>1</v>
      </c>
      <c r="J7" s="132">
        <v>45817</v>
      </c>
      <c r="K7" s="118">
        <v>45817</v>
      </c>
      <c r="L7" s="118">
        <v>45847</v>
      </c>
      <c r="M7" s="167" t="s">
        <v>998</v>
      </c>
      <c r="N7" s="121"/>
      <c r="O7" s="116"/>
    </row>
    <row r="8" spans="1:16" ht="14.25" customHeight="1">
      <c r="A8" s="112">
        <f t="shared" si="0"/>
        <v>7</v>
      </c>
      <c r="B8" s="69" t="b">
        <f t="shared" si="1"/>
        <v>1</v>
      </c>
      <c r="C8" s="69" t="s">
        <v>2124</v>
      </c>
      <c r="D8" s="69" t="s">
        <v>2124</v>
      </c>
      <c r="E8" s="117" t="s">
        <v>2112</v>
      </c>
      <c r="F8" s="69" t="s">
        <v>2125</v>
      </c>
      <c r="G8" s="118">
        <v>45813</v>
      </c>
      <c r="H8" s="119">
        <v>26997286</v>
      </c>
      <c r="I8" s="116" t="b">
        <f t="shared" si="2"/>
        <v>1</v>
      </c>
      <c r="J8" s="132">
        <v>45817</v>
      </c>
      <c r="K8" s="118">
        <v>45817</v>
      </c>
      <c r="L8" s="118">
        <v>46022</v>
      </c>
      <c r="M8" s="167" t="s">
        <v>67</v>
      </c>
      <c r="N8" s="121"/>
      <c r="O8" s="116"/>
    </row>
    <row r="9" spans="1:16" ht="14.25" customHeight="1">
      <c r="A9" s="112">
        <f t="shared" si="0"/>
        <v>8</v>
      </c>
      <c r="B9" s="69" t="b">
        <f t="shared" si="1"/>
        <v>1</v>
      </c>
      <c r="C9" s="69" t="s">
        <v>2126</v>
      </c>
      <c r="D9" s="69" t="s">
        <v>2126</v>
      </c>
      <c r="E9" s="117" t="s">
        <v>2112</v>
      </c>
      <c r="F9" s="69" t="s">
        <v>2127</v>
      </c>
      <c r="G9" s="118">
        <v>45813</v>
      </c>
      <c r="H9" s="119">
        <v>36000000</v>
      </c>
      <c r="I9" s="116" t="b">
        <f t="shared" si="2"/>
        <v>1</v>
      </c>
      <c r="J9" s="132">
        <v>45818</v>
      </c>
      <c r="K9" s="118">
        <v>45818</v>
      </c>
      <c r="L9" s="118">
        <v>45912</v>
      </c>
      <c r="M9" s="167" t="s">
        <v>430</v>
      </c>
      <c r="N9" s="121" t="s">
        <v>2128</v>
      </c>
      <c r="O9" s="116"/>
    </row>
    <row r="10" spans="1:16" ht="14.25" customHeight="1">
      <c r="A10" s="112">
        <f t="shared" si="0"/>
        <v>9</v>
      </c>
      <c r="B10" s="69" t="b">
        <f t="shared" si="1"/>
        <v>1</v>
      </c>
      <c r="C10" s="69" t="s">
        <v>2129</v>
      </c>
      <c r="D10" s="69" t="s">
        <v>2129</v>
      </c>
      <c r="E10" s="117" t="s">
        <v>2112</v>
      </c>
      <c r="F10" s="69" t="s">
        <v>2130</v>
      </c>
      <c r="G10" s="118">
        <v>45817</v>
      </c>
      <c r="H10" s="119">
        <v>26000000</v>
      </c>
      <c r="I10" s="116" t="b">
        <f t="shared" si="2"/>
        <v>1</v>
      </c>
      <c r="J10" s="132">
        <v>45819</v>
      </c>
      <c r="K10" s="118">
        <v>45819</v>
      </c>
      <c r="L10" s="118">
        <v>45879</v>
      </c>
      <c r="M10" s="167" t="s">
        <v>577</v>
      </c>
      <c r="N10" s="121" t="s">
        <v>1390</v>
      </c>
      <c r="O10" s="116"/>
    </row>
    <row r="11" spans="1:16" ht="14.25" customHeight="1">
      <c r="A11" s="112">
        <f t="shared" si="0"/>
        <v>10</v>
      </c>
      <c r="B11" s="69" t="b">
        <f t="shared" si="1"/>
        <v>1</v>
      </c>
      <c r="C11" s="69" t="s">
        <v>2131</v>
      </c>
      <c r="D11" s="69" t="s">
        <v>2131</v>
      </c>
      <c r="E11" s="117" t="s">
        <v>2112</v>
      </c>
      <c r="F11" s="69" t="s">
        <v>2132</v>
      </c>
      <c r="G11" s="118">
        <v>45817</v>
      </c>
      <c r="H11" s="119">
        <v>13415000</v>
      </c>
      <c r="I11" s="116" t="b">
        <f t="shared" si="2"/>
        <v>1</v>
      </c>
      <c r="J11" s="132">
        <v>45824</v>
      </c>
      <c r="K11" s="118">
        <v>45824</v>
      </c>
      <c r="L11" s="118">
        <v>45835</v>
      </c>
      <c r="M11" s="167" t="s">
        <v>430</v>
      </c>
      <c r="N11" s="121"/>
      <c r="O11" s="116"/>
    </row>
    <row r="12" spans="1:16" ht="12.75" customHeight="1">
      <c r="A12" s="112">
        <f t="shared" si="0"/>
        <v>11</v>
      </c>
      <c r="B12" s="69" t="b">
        <f t="shared" si="1"/>
        <v>1</v>
      </c>
      <c r="C12" s="69" t="s">
        <v>2133</v>
      </c>
      <c r="D12" s="69" t="s">
        <v>2133</v>
      </c>
      <c r="E12" s="117" t="s">
        <v>2112</v>
      </c>
      <c r="F12" s="69" t="s">
        <v>2134</v>
      </c>
      <c r="G12" s="118">
        <v>45819</v>
      </c>
      <c r="H12" s="119">
        <v>7961500</v>
      </c>
      <c r="I12" s="116" t="b">
        <f t="shared" si="2"/>
        <v>1</v>
      </c>
      <c r="J12" s="132">
        <v>45827</v>
      </c>
      <c r="K12" s="118">
        <v>45827</v>
      </c>
      <c r="L12" s="118">
        <v>45835</v>
      </c>
      <c r="M12" s="167" t="s">
        <v>717</v>
      </c>
      <c r="N12" s="121" t="s">
        <v>26</v>
      </c>
      <c r="O12" s="116"/>
    </row>
    <row r="13" spans="1:16" ht="14.25" customHeight="1">
      <c r="A13" s="112">
        <v>12</v>
      </c>
      <c r="B13" s="69" t="b">
        <f t="shared" si="1"/>
        <v>1</v>
      </c>
      <c r="C13" s="69" t="s">
        <v>2135</v>
      </c>
      <c r="D13" s="69" t="s">
        <v>2135</v>
      </c>
      <c r="E13" s="117" t="s">
        <v>2112</v>
      </c>
      <c r="F13" s="69" t="s">
        <v>2136</v>
      </c>
      <c r="G13" s="118">
        <v>45825</v>
      </c>
      <c r="H13" s="119">
        <v>26533333</v>
      </c>
      <c r="I13" s="116" t="b">
        <f t="shared" si="2"/>
        <v>1</v>
      </c>
      <c r="J13" s="132">
        <v>45826</v>
      </c>
      <c r="K13" s="118">
        <v>45826</v>
      </c>
      <c r="L13" s="118">
        <v>46018</v>
      </c>
      <c r="M13" s="167" t="s">
        <v>37</v>
      </c>
      <c r="N13" s="121"/>
      <c r="O13" s="116"/>
    </row>
    <row r="14" spans="1:16" ht="14.25" customHeight="1">
      <c r="A14" s="112">
        <v>13</v>
      </c>
      <c r="B14" s="69" t="b">
        <f t="shared" si="1"/>
        <v>1</v>
      </c>
      <c r="C14" s="69" t="s">
        <v>2137</v>
      </c>
      <c r="D14" s="69" t="s">
        <v>2137</v>
      </c>
      <c r="E14" s="117" t="s">
        <v>2112</v>
      </c>
      <c r="F14" s="69" t="s">
        <v>2138</v>
      </c>
      <c r="G14" s="118">
        <v>45825</v>
      </c>
      <c r="H14" s="119">
        <v>44010000</v>
      </c>
      <c r="I14" s="116" t="b">
        <f t="shared" si="2"/>
        <v>1</v>
      </c>
      <c r="J14" s="132">
        <v>45832</v>
      </c>
      <c r="K14" s="118">
        <v>45832</v>
      </c>
      <c r="L14" s="118">
        <v>46014</v>
      </c>
      <c r="M14" s="167" t="s">
        <v>1188</v>
      </c>
      <c r="N14" s="121"/>
      <c r="O14" s="116"/>
    </row>
    <row r="15" spans="1:16" ht="14.25" customHeight="1">
      <c r="A15" s="112">
        <f>A14+1</f>
        <v>14</v>
      </c>
      <c r="B15" s="69" t="b">
        <f t="shared" si="1"/>
        <v>1</v>
      </c>
      <c r="C15" s="69" t="s">
        <v>2139</v>
      </c>
      <c r="D15" s="69" t="s">
        <v>2139</v>
      </c>
      <c r="E15" s="117" t="s">
        <v>2112</v>
      </c>
      <c r="F15" s="69" t="s">
        <v>2140</v>
      </c>
      <c r="G15" s="118">
        <v>45825</v>
      </c>
      <c r="H15" s="119">
        <v>139000000</v>
      </c>
      <c r="I15" s="116" t="b">
        <f t="shared" si="2"/>
        <v>1</v>
      </c>
      <c r="J15" s="132">
        <v>45832</v>
      </c>
      <c r="K15" s="118">
        <v>45832</v>
      </c>
      <c r="L15" s="118">
        <v>46014</v>
      </c>
      <c r="M15" s="167" t="s">
        <v>581</v>
      </c>
      <c r="N15" s="121"/>
      <c r="O15" s="116"/>
    </row>
    <row r="16" spans="1:16" ht="14.25" customHeight="1">
      <c r="A16" s="174">
        <v>15</v>
      </c>
      <c r="B16" s="69" t="b">
        <f t="shared" si="1"/>
        <v>1</v>
      </c>
      <c r="C16" s="69" t="s">
        <v>2141</v>
      </c>
      <c r="D16" s="69" t="s">
        <v>2141</v>
      </c>
      <c r="E16" s="117" t="s">
        <v>2112</v>
      </c>
      <c r="F16" s="69" t="s">
        <v>2142</v>
      </c>
      <c r="G16" s="118">
        <v>45828</v>
      </c>
      <c r="H16" s="119">
        <v>25896000</v>
      </c>
      <c r="I16" s="116" t="b">
        <f t="shared" si="2"/>
        <v>1</v>
      </c>
      <c r="J16" s="132">
        <v>45836</v>
      </c>
      <c r="K16" s="118">
        <v>45836</v>
      </c>
      <c r="L16" s="118">
        <v>46018</v>
      </c>
      <c r="M16" s="167" t="s">
        <v>1389</v>
      </c>
      <c r="N16" s="121"/>
      <c r="O16" s="116"/>
    </row>
    <row r="17" spans="1:15" ht="14.25" customHeight="1">
      <c r="A17" s="112">
        <f>A16+1</f>
        <v>16</v>
      </c>
      <c r="B17" s="69" t="b">
        <f t="shared" si="1"/>
        <v>1</v>
      </c>
      <c r="C17" s="69" t="s">
        <v>2143</v>
      </c>
      <c r="D17" s="69" t="s">
        <v>2143</v>
      </c>
      <c r="E17" s="117" t="s">
        <v>2112</v>
      </c>
      <c r="F17" s="69" t="s">
        <v>2144</v>
      </c>
      <c r="G17" s="118">
        <v>45832</v>
      </c>
      <c r="H17" s="119">
        <v>332000000</v>
      </c>
      <c r="I17" s="116" t="b">
        <f t="shared" si="2"/>
        <v>1</v>
      </c>
      <c r="J17" s="132">
        <v>45833</v>
      </c>
      <c r="K17" s="118">
        <v>45833</v>
      </c>
      <c r="L17" s="118">
        <v>46017</v>
      </c>
      <c r="M17" s="167" t="s">
        <v>2145</v>
      </c>
      <c r="N17" s="121"/>
      <c r="O17" s="116"/>
    </row>
    <row r="18" spans="1:15" ht="14.25" customHeight="1">
      <c r="A18" s="174">
        <f>A17+1</f>
        <v>17</v>
      </c>
      <c r="B18" s="69" t="b">
        <f t="shared" si="1"/>
        <v>1</v>
      </c>
      <c r="C18" s="69" t="s">
        <v>2146</v>
      </c>
      <c r="D18" s="69" t="s">
        <v>2146</v>
      </c>
      <c r="E18" s="117" t="s">
        <v>2112</v>
      </c>
      <c r="F18" s="69" t="s">
        <v>2147</v>
      </c>
      <c r="G18" s="118">
        <v>45834</v>
      </c>
      <c r="H18" s="119">
        <v>27500000</v>
      </c>
      <c r="I18" s="116" t="b">
        <f t="shared" si="2"/>
        <v>1</v>
      </c>
      <c r="J18" s="132">
        <v>45835</v>
      </c>
      <c r="K18" s="118">
        <v>45835</v>
      </c>
      <c r="L18" s="118">
        <v>45973</v>
      </c>
      <c r="M18" s="167" t="s">
        <v>1993</v>
      </c>
      <c r="N18" s="121"/>
      <c r="O18" s="116"/>
    </row>
    <row r="19" spans="1:15" ht="14.25" customHeight="1">
      <c r="A19" s="174">
        <f>A18+1</f>
        <v>18</v>
      </c>
      <c r="B19" s="69" t="b">
        <f t="shared" si="1"/>
        <v>1</v>
      </c>
      <c r="C19" s="69" t="s">
        <v>2148</v>
      </c>
      <c r="D19" s="69" t="s">
        <v>2148</v>
      </c>
      <c r="E19" s="117" t="s">
        <v>2112</v>
      </c>
      <c r="F19" s="69" t="s">
        <v>2149</v>
      </c>
      <c r="G19" s="118">
        <v>45835</v>
      </c>
      <c r="H19" s="119">
        <v>1145987928</v>
      </c>
      <c r="I19" s="116" t="b">
        <f t="shared" si="2"/>
        <v>1</v>
      </c>
      <c r="J19" s="132">
        <v>45838</v>
      </c>
      <c r="K19" s="118">
        <v>45838</v>
      </c>
      <c r="L19" s="118">
        <v>46022</v>
      </c>
      <c r="M19" s="167" t="s">
        <v>93</v>
      </c>
      <c r="N19" s="121"/>
      <c r="O19" s="116"/>
    </row>
    <row r="20" spans="1:15" ht="14.25" customHeight="1">
      <c r="A20" s="174">
        <f>A19+1</f>
        <v>19</v>
      </c>
      <c r="B20" s="69" t="b">
        <f t="shared" si="1"/>
        <v>1</v>
      </c>
      <c r="C20" s="69" t="s">
        <v>2148</v>
      </c>
      <c r="D20" s="69" t="s">
        <v>2148</v>
      </c>
      <c r="E20" s="117" t="s">
        <v>2112</v>
      </c>
      <c r="F20" s="69" t="s">
        <v>2150</v>
      </c>
      <c r="G20" s="118">
        <v>45835</v>
      </c>
      <c r="H20" s="119">
        <v>9322754</v>
      </c>
      <c r="I20" s="116" t="b">
        <f t="shared" si="2"/>
        <v>1</v>
      </c>
      <c r="J20" s="132">
        <v>45838</v>
      </c>
      <c r="K20" s="118">
        <v>45838</v>
      </c>
      <c r="L20" s="118">
        <v>46083</v>
      </c>
      <c r="M20" s="167" t="s">
        <v>93</v>
      </c>
      <c r="N20" s="121"/>
      <c r="O20" s="116"/>
    </row>
    <row r="21" spans="1:15" ht="14.25" customHeight="1">
      <c r="A21" s="174">
        <f>A20+1</f>
        <v>20</v>
      </c>
      <c r="B21" s="69" t="b">
        <f t="shared" si="1"/>
        <v>1</v>
      </c>
      <c r="C21" s="69" t="s">
        <v>2151</v>
      </c>
      <c r="D21" s="69" t="s">
        <v>2151</v>
      </c>
      <c r="E21" s="117" t="s">
        <v>2112</v>
      </c>
      <c r="F21" s="69" t="s">
        <v>2152</v>
      </c>
      <c r="G21" s="118">
        <v>45835</v>
      </c>
      <c r="H21" s="119">
        <v>21000000</v>
      </c>
      <c r="I21" s="116" t="b">
        <f t="shared" si="2"/>
        <v>1</v>
      </c>
      <c r="J21" s="132">
        <v>45836</v>
      </c>
      <c r="K21" s="118">
        <v>45836</v>
      </c>
      <c r="L21" s="118">
        <v>45839</v>
      </c>
      <c r="M21" s="167" t="s">
        <v>430</v>
      </c>
      <c r="N21" s="121"/>
      <c r="O21" s="116"/>
    </row>
    <row r="22" spans="1:15" ht="14.25" customHeight="1">
      <c r="A22" s="73"/>
      <c r="B22" s="73"/>
      <c r="C22" s="147"/>
      <c r="D22" s="147"/>
      <c r="E22" s="148"/>
      <c r="F22" s="73"/>
      <c r="G22" s="73"/>
      <c r="H22" s="149"/>
      <c r="I22" s="73"/>
      <c r="J22" s="73"/>
      <c r="K22" s="73"/>
      <c r="L22" s="73"/>
      <c r="M22" s="73"/>
      <c r="N22" s="73"/>
      <c r="O22" s="73"/>
    </row>
    <row r="23" spans="1:15" ht="14.25" customHeight="1">
      <c r="H23" s="6"/>
    </row>
    <row r="24" spans="1:15" ht="14.25" customHeight="1">
      <c r="A24" s="170" t="s">
        <v>873</v>
      </c>
      <c r="B24" s="80">
        <f>+A21+10</f>
        <v>30</v>
      </c>
      <c r="C24" s="171" t="s">
        <v>874</v>
      </c>
      <c r="E24" s="148"/>
    </row>
    <row r="25" spans="1:15" ht="14.25" customHeight="1">
      <c r="A25" s="170" t="s">
        <v>875</v>
      </c>
      <c r="B25" s="17">
        <v>1</v>
      </c>
      <c r="C25" s="172" t="s">
        <v>1929</v>
      </c>
      <c r="H25" s="6"/>
    </row>
    <row r="26" spans="1:15" ht="14.25" customHeight="1">
      <c r="A26" s="17" t="s">
        <v>877</v>
      </c>
      <c r="B26" s="173">
        <f>+B24-B25-4</f>
        <v>25</v>
      </c>
      <c r="C26" s="17" t="s">
        <v>2153</v>
      </c>
      <c r="E26" s="148"/>
      <c r="H26" s="6"/>
    </row>
    <row r="27" spans="1:15" ht="14.25" customHeight="1">
      <c r="A27" s="17" t="s">
        <v>879</v>
      </c>
      <c r="B27" s="21">
        <v>3</v>
      </c>
      <c r="C27" s="17" t="s">
        <v>880</v>
      </c>
      <c r="H27" s="6"/>
    </row>
    <row r="28" spans="1:15" ht="14.25" customHeight="1">
      <c r="A28" s="17" t="s">
        <v>882</v>
      </c>
      <c r="B28" s="81">
        <f>+B24-B25-B29+B27</f>
        <v>22</v>
      </c>
      <c r="C28" s="140" t="s">
        <v>883</v>
      </c>
      <c r="E28" s="148"/>
      <c r="H28" s="6"/>
    </row>
    <row r="29" spans="1:15" ht="14.25" customHeight="1">
      <c r="A29" s="82" t="s">
        <v>884</v>
      </c>
      <c r="B29" s="21">
        <v>10</v>
      </c>
      <c r="C29" s="21" t="s">
        <v>2154</v>
      </c>
      <c r="H29" s="6"/>
    </row>
    <row r="30" spans="1:15" ht="14.25" customHeight="1">
      <c r="A30" s="84"/>
      <c r="B30" s="84"/>
      <c r="C30" s="84"/>
      <c r="E30" s="150"/>
      <c r="H30" s="6"/>
    </row>
    <row r="31" spans="1:15" ht="14.25" customHeight="1">
      <c r="A31" s="85" t="s">
        <v>873</v>
      </c>
      <c r="B31" s="142">
        <f>+B25+B26+B29-4</f>
        <v>32</v>
      </c>
      <c r="C31" s="86" t="s">
        <v>886</v>
      </c>
      <c r="H31" s="6"/>
    </row>
    <row r="32" spans="1:15" ht="14.25" customHeight="1">
      <c r="A32" s="91" t="s">
        <v>877</v>
      </c>
      <c r="B32" s="143">
        <f>+B25+B26+B29-4</f>
        <v>32</v>
      </c>
      <c r="C32" s="17" t="s">
        <v>2155</v>
      </c>
      <c r="H32" s="6"/>
    </row>
    <row r="33" spans="8:8" ht="14.25" customHeight="1">
      <c r="H33" s="6"/>
    </row>
    <row r="34" spans="8:8" ht="14.25" customHeight="1">
      <c r="H34" s="6"/>
    </row>
    <row r="35" spans="8:8" ht="14.25" customHeight="1">
      <c r="H35" s="6"/>
    </row>
    <row r="36" spans="8:8" ht="14.25" customHeight="1">
      <c r="H36" s="6"/>
    </row>
  </sheetData>
  <sheetProtection sheet="1" objects="1" scenarios="1"/>
  <autoFilter ref="A1:O1" xr:uid="{00000000-0009-0000-0000-000002000000}"/>
  <pageMargins left="0.7" right="0.7" top="0.75" bottom="0.75" header="0.3" footer="0.3"/>
  <pageSetup paperSize="281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AF034-B626-4C01-82E3-53377B7AE315}">
  <dimension ref="A1:P43"/>
  <sheetViews>
    <sheetView topLeftCell="I1" zoomScaleNormal="100" workbookViewId="0">
      <selection activeCell="F5" sqref="F5"/>
    </sheetView>
  </sheetViews>
  <sheetFormatPr defaultColWidth="11" defaultRowHeight="14.25" customHeight="1"/>
  <cols>
    <col min="1" max="1" width="16.125" style="1" customWidth="1"/>
    <col min="2" max="2" width="21.25" style="6" customWidth="1"/>
    <col min="3" max="3" width="24.75" style="6" customWidth="1"/>
    <col min="4" max="4" width="20.375" style="6" customWidth="1"/>
    <col min="5" max="5" width="58" style="9" customWidth="1"/>
    <col min="6" max="6" width="27.375" style="6" customWidth="1"/>
    <col min="7" max="7" width="19.5" style="6" customWidth="1"/>
    <col min="8" max="8" width="20.125" style="94" customWidth="1"/>
    <col min="9" max="9" width="18.125" style="6" customWidth="1"/>
    <col min="10" max="10" width="17.125" style="6" customWidth="1"/>
    <col min="11" max="12" width="19.875" style="6" customWidth="1"/>
    <col min="13" max="13" width="92" style="6" customWidth="1"/>
    <col min="14" max="14" width="68.75" style="6" customWidth="1"/>
    <col min="15" max="15" width="34.875" style="6" customWidth="1"/>
    <col min="16" max="16384" width="11" style="6"/>
  </cols>
  <sheetData>
    <row r="1" spans="1:16" ht="12.75">
      <c r="B1" s="2" t="s">
        <v>0</v>
      </c>
      <c r="C1" s="2" t="s">
        <v>1</v>
      </c>
      <c r="D1" s="3" t="s">
        <v>2</v>
      </c>
      <c r="E1" s="4" t="s">
        <v>3</v>
      </c>
      <c r="F1" s="3" t="s">
        <v>4</v>
      </c>
      <c r="G1" s="88" t="s">
        <v>5</v>
      </c>
      <c r="H1" s="92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2021</v>
      </c>
      <c r="N1" s="3" t="s">
        <v>11</v>
      </c>
      <c r="O1" s="3" t="s">
        <v>12</v>
      </c>
    </row>
    <row r="2" spans="1:16" ht="12.75" customHeight="1">
      <c r="A2" s="138">
        <f>A1+1</f>
        <v>1</v>
      </c>
      <c r="B2" s="105" t="b">
        <f>+C2=D2</f>
        <v>1</v>
      </c>
      <c r="C2" s="106" t="s">
        <v>2156</v>
      </c>
      <c r="D2" s="106" t="s">
        <v>2156</v>
      </c>
      <c r="E2" s="107" t="s">
        <v>2068</v>
      </c>
      <c r="F2" s="106" t="s">
        <v>2157</v>
      </c>
      <c r="G2" s="154">
        <v>45819</v>
      </c>
      <c r="H2" s="109" t="s">
        <v>1973</v>
      </c>
      <c r="I2" s="110" t="b">
        <f>+K2=J2</f>
        <v>1</v>
      </c>
      <c r="J2" s="154">
        <v>45839</v>
      </c>
      <c r="K2" s="154">
        <v>45839</v>
      </c>
      <c r="L2" s="154">
        <v>46752</v>
      </c>
      <c r="M2" s="156" t="s">
        <v>126</v>
      </c>
      <c r="N2" s="157"/>
      <c r="O2" s="106"/>
      <c r="P2" s="84"/>
    </row>
    <row r="3" spans="1:16" ht="14.25" customHeight="1">
      <c r="A3" s="138">
        <f>A2+1</f>
        <v>2</v>
      </c>
      <c r="B3" s="105" t="b">
        <f t="shared" ref="B3:B27" si="0">+C3=D3</f>
        <v>1</v>
      </c>
      <c r="C3" s="106" t="s">
        <v>2158</v>
      </c>
      <c r="D3" s="106" t="s">
        <v>2158</v>
      </c>
      <c r="E3" s="107" t="s">
        <v>2084</v>
      </c>
      <c r="F3" s="106" t="s">
        <v>2159</v>
      </c>
      <c r="G3" s="154">
        <v>45820</v>
      </c>
      <c r="H3" s="109" t="s">
        <v>1973</v>
      </c>
      <c r="I3" s="110" t="b">
        <f t="shared" ref="I3:I21" si="1">+K3=J3</f>
        <v>1</v>
      </c>
      <c r="J3" s="154">
        <v>45849</v>
      </c>
      <c r="K3" s="154">
        <v>45849</v>
      </c>
      <c r="L3" s="154">
        <v>46752</v>
      </c>
      <c r="M3" s="156" t="s">
        <v>126</v>
      </c>
      <c r="N3" s="157"/>
      <c r="O3" s="106"/>
      <c r="P3" s="11"/>
    </row>
    <row r="4" spans="1:16" ht="14.25" customHeight="1">
      <c r="A4" s="174">
        <f>A3+1</f>
        <v>3</v>
      </c>
      <c r="B4" s="69" t="b">
        <f t="shared" si="0"/>
        <v>1</v>
      </c>
      <c r="C4" s="69" t="s">
        <v>2160</v>
      </c>
      <c r="D4" s="69" t="s">
        <v>2160</v>
      </c>
      <c r="E4" s="117" t="s">
        <v>2161</v>
      </c>
      <c r="F4" s="69" t="s">
        <v>2162</v>
      </c>
      <c r="G4" s="118">
        <v>45821</v>
      </c>
      <c r="H4" s="119">
        <v>72810000</v>
      </c>
      <c r="I4" s="116" t="b">
        <f t="shared" si="1"/>
        <v>1</v>
      </c>
      <c r="J4" s="118">
        <v>45845</v>
      </c>
      <c r="K4" s="118">
        <v>45845</v>
      </c>
      <c r="L4" s="118">
        <v>45947</v>
      </c>
      <c r="M4" s="167" t="s">
        <v>717</v>
      </c>
      <c r="N4" s="121"/>
      <c r="O4" s="116"/>
    </row>
    <row r="5" spans="1:16" ht="14.25" customHeight="1">
      <c r="A5" s="174">
        <f t="shared" ref="A5:A13" si="2">A4+1</f>
        <v>4</v>
      </c>
      <c r="B5" s="69" t="b">
        <f t="shared" si="0"/>
        <v>1</v>
      </c>
      <c r="C5" s="69" t="s">
        <v>2163</v>
      </c>
      <c r="D5" s="69" t="s">
        <v>2163</v>
      </c>
      <c r="E5" s="117" t="s">
        <v>2161</v>
      </c>
      <c r="F5" s="69" t="s">
        <v>2164</v>
      </c>
      <c r="G5" s="118">
        <v>45827</v>
      </c>
      <c r="H5" s="119">
        <v>820817159</v>
      </c>
      <c r="I5" s="116" t="b">
        <f t="shared" si="1"/>
        <v>1</v>
      </c>
      <c r="J5" s="118">
        <v>45839</v>
      </c>
      <c r="K5" s="118">
        <v>45839</v>
      </c>
      <c r="L5" s="118">
        <v>46022</v>
      </c>
      <c r="M5" s="167" t="s">
        <v>237</v>
      </c>
      <c r="N5" s="121"/>
      <c r="O5" s="116"/>
    </row>
    <row r="6" spans="1:16" ht="14.25" customHeight="1">
      <c r="A6" s="174">
        <f t="shared" si="2"/>
        <v>5</v>
      </c>
      <c r="B6" s="69" t="b">
        <f t="shared" si="0"/>
        <v>1</v>
      </c>
      <c r="C6" s="69" t="s">
        <v>2165</v>
      </c>
      <c r="D6" s="69" t="s">
        <v>2165</v>
      </c>
      <c r="E6" s="117" t="s">
        <v>2161</v>
      </c>
      <c r="F6" s="69" t="s">
        <v>2166</v>
      </c>
      <c r="G6" s="118">
        <v>45832</v>
      </c>
      <c r="H6" s="119">
        <v>52750000</v>
      </c>
      <c r="I6" s="116" t="b">
        <f t="shared" si="1"/>
        <v>1</v>
      </c>
      <c r="J6" s="132">
        <v>45845</v>
      </c>
      <c r="K6" s="118">
        <v>45845</v>
      </c>
      <c r="L6" s="118">
        <v>45930</v>
      </c>
      <c r="M6" s="167" t="s">
        <v>181</v>
      </c>
      <c r="N6" s="121" t="s">
        <v>2167</v>
      </c>
      <c r="O6" s="116"/>
    </row>
    <row r="7" spans="1:16" ht="14.25" customHeight="1">
      <c r="A7" s="174">
        <f t="shared" si="2"/>
        <v>6</v>
      </c>
      <c r="B7" s="69" t="b">
        <f t="shared" si="0"/>
        <v>1</v>
      </c>
      <c r="C7" s="69" t="s">
        <v>2168</v>
      </c>
      <c r="D7" s="69" t="s">
        <v>2168</v>
      </c>
      <c r="E7" s="117" t="s">
        <v>2161</v>
      </c>
      <c r="F7" s="69" t="s">
        <v>2169</v>
      </c>
      <c r="G7" s="118">
        <v>45834</v>
      </c>
      <c r="H7" s="119">
        <v>42978328</v>
      </c>
      <c r="I7" s="116" t="b">
        <f t="shared" si="1"/>
        <v>1</v>
      </c>
      <c r="J7" s="132">
        <v>45845</v>
      </c>
      <c r="K7" s="118">
        <v>45845</v>
      </c>
      <c r="L7" s="118">
        <v>45852</v>
      </c>
      <c r="M7" s="167" t="s">
        <v>717</v>
      </c>
      <c r="N7" s="121" t="s">
        <v>2167</v>
      </c>
      <c r="O7" s="116"/>
    </row>
    <row r="8" spans="1:16" ht="14.25" customHeight="1">
      <c r="A8" s="174">
        <f t="shared" si="2"/>
        <v>7</v>
      </c>
      <c r="B8" s="69" t="b">
        <f t="shared" si="0"/>
        <v>1</v>
      </c>
      <c r="C8" s="69" t="s">
        <v>2170</v>
      </c>
      <c r="D8" s="69" t="s">
        <v>2170</v>
      </c>
      <c r="E8" s="117" t="s">
        <v>2161</v>
      </c>
      <c r="F8" s="69" t="s">
        <v>2171</v>
      </c>
      <c r="G8" s="118">
        <v>45834</v>
      </c>
      <c r="H8" s="119">
        <v>150000000</v>
      </c>
      <c r="I8" s="116" t="b">
        <f t="shared" si="1"/>
        <v>1</v>
      </c>
      <c r="J8" s="132">
        <v>45852</v>
      </c>
      <c r="K8" s="118">
        <v>45852</v>
      </c>
      <c r="L8" s="118">
        <v>45976</v>
      </c>
      <c r="M8" s="167" t="s">
        <v>1993</v>
      </c>
      <c r="N8" s="121" t="s">
        <v>2172</v>
      </c>
      <c r="O8" s="116"/>
    </row>
    <row r="9" spans="1:16" ht="14.25" customHeight="1">
      <c r="A9" s="174">
        <f t="shared" si="2"/>
        <v>8</v>
      </c>
      <c r="B9" s="69" t="b">
        <f t="shared" si="0"/>
        <v>1</v>
      </c>
      <c r="C9" s="69" t="s">
        <v>2173</v>
      </c>
      <c r="D9" s="69" t="s">
        <v>2173</v>
      </c>
      <c r="E9" s="117" t="s">
        <v>2161</v>
      </c>
      <c r="F9" s="69" t="s">
        <v>2174</v>
      </c>
      <c r="G9" s="118">
        <v>45836</v>
      </c>
      <c r="H9" s="119">
        <v>22400000</v>
      </c>
      <c r="I9" s="116" t="b">
        <f t="shared" si="1"/>
        <v>1</v>
      </c>
      <c r="J9" s="132">
        <v>45843</v>
      </c>
      <c r="K9" s="118">
        <v>45843</v>
      </c>
      <c r="L9" s="118">
        <v>46013</v>
      </c>
      <c r="M9" s="167" t="s">
        <v>430</v>
      </c>
      <c r="N9" s="121"/>
      <c r="O9" s="116"/>
    </row>
    <row r="10" spans="1:16" ht="14.25" customHeight="1">
      <c r="A10" s="174">
        <f t="shared" si="2"/>
        <v>9</v>
      </c>
      <c r="B10" s="69" t="b">
        <f t="shared" si="0"/>
        <v>1</v>
      </c>
      <c r="C10" s="69" t="s">
        <v>2175</v>
      </c>
      <c r="D10" s="69" t="s">
        <v>2175</v>
      </c>
      <c r="E10" s="117" t="s">
        <v>2161</v>
      </c>
      <c r="F10" s="69" t="s">
        <v>2176</v>
      </c>
      <c r="G10" s="118">
        <v>45839</v>
      </c>
      <c r="H10" s="119">
        <v>131862135</v>
      </c>
      <c r="I10" s="116" t="b">
        <f t="shared" si="1"/>
        <v>1</v>
      </c>
      <c r="J10" s="132">
        <v>45846</v>
      </c>
      <c r="K10" s="118">
        <v>45846</v>
      </c>
      <c r="L10" s="118">
        <v>46018</v>
      </c>
      <c r="M10" s="167" t="s">
        <v>2177</v>
      </c>
      <c r="N10" s="121"/>
      <c r="O10" s="116"/>
    </row>
    <row r="11" spans="1:16" ht="14.25" customHeight="1">
      <c r="A11" s="174">
        <f t="shared" si="2"/>
        <v>10</v>
      </c>
      <c r="B11" s="69" t="b">
        <f t="shared" si="0"/>
        <v>1</v>
      </c>
      <c r="C11" s="69" t="s">
        <v>2178</v>
      </c>
      <c r="D11" s="69" t="s">
        <v>2178</v>
      </c>
      <c r="E11" s="117" t="s">
        <v>2161</v>
      </c>
      <c r="F11" s="69" t="s">
        <v>2179</v>
      </c>
      <c r="G11" s="118">
        <v>45839</v>
      </c>
      <c r="H11" s="119">
        <v>263805250</v>
      </c>
      <c r="I11" s="116" t="b">
        <f t="shared" si="1"/>
        <v>1</v>
      </c>
      <c r="J11" s="118">
        <v>45856</v>
      </c>
      <c r="K11" s="118">
        <v>45856</v>
      </c>
      <c r="L11" s="118">
        <v>46022</v>
      </c>
      <c r="M11" s="167" t="s">
        <v>83</v>
      </c>
      <c r="N11" s="121"/>
      <c r="O11" s="116"/>
    </row>
    <row r="12" spans="1:16" ht="14.25" customHeight="1">
      <c r="A12" s="174">
        <f t="shared" si="2"/>
        <v>11</v>
      </c>
      <c r="B12" s="69" t="b">
        <f t="shared" si="0"/>
        <v>1</v>
      </c>
      <c r="C12" s="69" t="s">
        <v>2180</v>
      </c>
      <c r="D12" s="69" t="s">
        <v>2180</v>
      </c>
      <c r="E12" s="117" t="s">
        <v>2161</v>
      </c>
      <c r="F12" s="69" t="s">
        <v>2181</v>
      </c>
      <c r="G12" s="118">
        <v>45839</v>
      </c>
      <c r="H12" s="119">
        <v>186045999</v>
      </c>
      <c r="I12" s="116" t="b">
        <f t="shared" si="1"/>
        <v>1</v>
      </c>
      <c r="J12" s="132">
        <v>45849</v>
      </c>
      <c r="K12" s="118">
        <v>45849</v>
      </c>
      <c r="L12" s="118">
        <v>45863</v>
      </c>
      <c r="M12" s="167" t="s">
        <v>164</v>
      </c>
      <c r="N12" s="121"/>
      <c r="O12" s="116"/>
    </row>
    <row r="13" spans="1:16" ht="14.25" customHeight="1">
      <c r="A13" s="174">
        <f t="shared" si="2"/>
        <v>12</v>
      </c>
      <c r="B13" s="69" t="b">
        <f t="shared" si="0"/>
        <v>1</v>
      </c>
      <c r="C13" s="69" t="s">
        <v>2182</v>
      </c>
      <c r="D13" s="69" t="s">
        <v>2182</v>
      </c>
      <c r="E13" s="117" t="s">
        <v>2161</v>
      </c>
      <c r="F13" s="69" t="s">
        <v>2183</v>
      </c>
      <c r="G13" s="118">
        <v>45845</v>
      </c>
      <c r="H13" s="119">
        <v>270000000</v>
      </c>
      <c r="I13" s="116" t="b">
        <f t="shared" si="1"/>
        <v>1</v>
      </c>
      <c r="J13" s="132">
        <v>45846</v>
      </c>
      <c r="K13" s="118">
        <v>45846</v>
      </c>
      <c r="L13" s="118">
        <v>45998</v>
      </c>
      <c r="M13" s="167" t="s">
        <v>93</v>
      </c>
      <c r="N13" s="121"/>
      <c r="O13" s="116"/>
    </row>
    <row r="14" spans="1:16" ht="14.25" customHeight="1">
      <c r="A14" s="174">
        <f t="shared" ref="A14:A27" si="3">A13+1</f>
        <v>13</v>
      </c>
      <c r="B14" s="69" t="b">
        <f t="shared" si="0"/>
        <v>1</v>
      </c>
      <c r="C14" s="69" t="s">
        <v>2184</v>
      </c>
      <c r="D14" s="69" t="s">
        <v>2184</v>
      </c>
      <c r="E14" s="117" t="s">
        <v>2161</v>
      </c>
      <c r="F14" s="69" t="s">
        <v>2185</v>
      </c>
      <c r="G14" s="118">
        <v>45845</v>
      </c>
      <c r="H14" s="119">
        <v>24000000</v>
      </c>
      <c r="I14" s="116" t="b">
        <f t="shared" si="1"/>
        <v>1</v>
      </c>
      <c r="J14" s="132">
        <v>45854</v>
      </c>
      <c r="K14" s="118">
        <v>45854</v>
      </c>
      <c r="L14" s="118">
        <v>46013</v>
      </c>
      <c r="M14" s="167" t="s">
        <v>37</v>
      </c>
      <c r="N14" s="121"/>
      <c r="O14" s="116"/>
    </row>
    <row r="15" spans="1:16" ht="14.25" customHeight="1">
      <c r="A15" s="174">
        <f t="shared" si="3"/>
        <v>14</v>
      </c>
      <c r="B15" s="69" t="b">
        <f t="shared" si="0"/>
        <v>1</v>
      </c>
      <c r="C15" s="69" t="s">
        <v>2186</v>
      </c>
      <c r="D15" s="69" t="s">
        <v>2186</v>
      </c>
      <c r="E15" s="117" t="s">
        <v>2161</v>
      </c>
      <c r="F15" s="69" t="s">
        <v>2187</v>
      </c>
      <c r="G15" s="118">
        <v>45846</v>
      </c>
      <c r="H15" s="119">
        <v>627189594</v>
      </c>
      <c r="I15" s="116" t="b">
        <f t="shared" si="1"/>
        <v>1</v>
      </c>
      <c r="J15" s="132">
        <v>45859</v>
      </c>
      <c r="K15" s="118">
        <v>45859</v>
      </c>
      <c r="L15" s="118">
        <v>46021</v>
      </c>
      <c r="M15" s="167" t="s">
        <v>525</v>
      </c>
      <c r="N15" s="130"/>
      <c r="O15" s="123"/>
    </row>
    <row r="16" spans="1:16" ht="14.25" customHeight="1">
      <c r="A16" s="174">
        <f t="shared" si="3"/>
        <v>15</v>
      </c>
      <c r="B16" s="69" t="b">
        <f t="shared" si="0"/>
        <v>1</v>
      </c>
      <c r="C16" s="69" t="s">
        <v>1911</v>
      </c>
      <c r="D16" s="69" t="s">
        <v>1911</v>
      </c>
      <c r="E16" s="117" t="s">
        <v>2161</v>
      </c>
      <c r="F16" s="192">
        <v>148748</v>
      </c>
      <c r="G16" s="118">
        <v>45847</v>
      </c>
      <c r="H16" s="119">
        <v>3000000</v>
      </c>
      <c r="I16" s="116" t="b">
        <f t="shared" si="1"/>
        <v>1</v>
      </c>
      <c r="J16" s="118">
        <v>45856</v>
      </c>
      <c r="K16" s="118">
        <v>45856</v>
      </c>
      <c r="L16" s="118">
        <v>46022</v>
      </c>
      <c r="M16" s="167" t="s">
        <v>259</v>
      </c>
      <c r="N16" s="130"/>
      <c r="O16" s="123"/>
    </row>
    <row r="17" spans="1:16" ht="14.25" customHeight="1">
      <c r="A17" s="138">
        <f t="shared" si="3"/>
        <v>16</v>
      </c>
      <c r="B17" s="105" t="b">
        <f t="shared" si="0"/>
        <v>1</v>
      </c>
      <c r="C17" s="106" t="s">
        <v>2188</v>
      </c>
      <c r="D17" s="106" t="s">
        <v>2188</v>
      </c>
      <c r="E17" s="107" t="s">
        <v>2189</v>
      </c>
      <c r="F17" s="106" t="s">
        <v>2190</v>
      </c>
      <c r="G17" s="154">
        <v>45853</v>
      </c>
      <c r="H17" s="109" t="s">
        <v>2191</v>
      </c>
      <c r="I17" s="110" t="b">
        <f t="shared" si="1"/>
        <v>1</v>
      </c>
      <c r="J17" s="154">
        <v>45856</v>
      </c>
      <c r="K17" s="154">
        <v>45856</v>
      </c>
      <c r="L17" s="154">
        <v>46022</v>
      </c>
      <c r="M17" s="156" t="s">
        <v>717</v>
      </c>
      <c r="N17" s="157" t="s">
        <v>2192</v>
      </c>
      <c r="O17" s="106" t="s">
        <v>2193</v>
      </c>
      <c r="P17" s="11"/>
    </row>
    <row r="18" spans="1:16" ht="14.25" customHeight="1">
      <c r="A18" s="174">
        <f>A17+1</f>
        <v>17</v>
      </c>
      <c r="B18" s="69" t="b">
        <f t="shared" si="0"/>
        <v>1</v>
      </c>
      <c r="C18" s="69" t="s">
        <v>2194</v>
      </c>
      <c r="D18" s="69" t="s">
        <v>2194</v>
      </c>
      <c r="E18" s="117" t="s">
        <v>2161</v>
      </c>
      <c r="F18" s="69" t="s">
        <v>2195</v>
      </c>
      <c r="G18" s="118">
        <v>45854</v>
      </c>
      <c r="H18" s="119">
        <v>150000000</v>
      </c>
      <c r="I18" s="116" t="b">
        <f t="shared" si="1"/>
        <v>1</v>
      </c>
      <c r="J18" s="132">
        <v>45854</v>
      </c>
      <c r="K18" s="118">
        <v>45854</v>
      </c>
      <c r="L18" s="118">
        <v>46007</v>
      </c>
      <c r="M18" s="167" t="s">
        <v>93</v>
      </c>
      <c r="N18" s="121"/>
      <c r="O18" s="123"/>
    </row>
    <row r="19" spans="1:16" ht="14.25" customHeight="1">
      <c r="A19" s="174">
        <f t="shared" si="3"/>
        <v>18</v>
      </c>
      <c r="B19" s="69" t="b">
        <f t="shared" si="0"/>
        <v>1</v>
      </c>
      <c r="C19" s="69" t="s">
        <v>2196</v>
      </c>
      <c r="D19" s="69" t="s">
        <v>2196</v>
      </c>
      <c r="E19" s="117" t="s">
        <v>2161</v>
      </c>
      <c r="F19" s="69" t="s">
        <v>2197</v>
      </c>
      <c r="G19" s="118">
        <v>45854</v>
      </c>
      <c r="H19" s="119">
        <v>90000000</v>
      </c>
      <c r="I19" s="116" t="b">
        <f t="shared" si="1"/>
        <v>1</v>
      </c>
      <c r="J19" s="132">
        <v>45861</v>
      </c>
      <c r="K19" s="118">
        <v>45861</v>
      </c>
      <c r="L19" s="118">
        <v>46013</v>
      </c>
      <c r="M19" s="167" t="s">
        <v>1389</v>
      </c>
      <c r="N19" s="121"/>
      <c r="O19" s="123"/>
    </row>
    <row r="20" spans="1:16" ht="15" customHeight="1">
      <c r="A20" s="174">
        <f t="shared" si="3"/>
        <v>19</v>
      </c>
      <c r="B20" s="69" t="b">
        <f t="shared" si="0"/>
        <v>1</v>
      </c>
      <c r="C20" s="69" t="s">
        <v>2198</v>
      </c>
      <c r="D20" s="69" t="s">
        <v>2198</v>
      </c>
      <c r="E20" s="117" t="s">
        <v>2161</v>
      </c>
      <c r="F20" s="69" t="s">
        <v>2199</v>
      </c>
      <c r="G20" s="118">
        <v>45855</v>
      </c>
      <c r="H20" s="119">
        <v>16317000</v>
      </c>
      <c r="I20" s="116" t="b">
        <f t="shared" si="1"/>
        <v>1</v>
      </c>
      <c r="J20" s="132">
        <v>45856</v>
      </c>
      <c r="K20" s="118">
        <v>45856</v>
      </c>
      <c r="L20" s="118">
        <v>46008</v>
      </c>
      <c r="M20" s="167" t="s">
        <v>67</v>
      </c>
      <c r="N20" s="121"/>
      <c r="O20" s="123"/>
    </row>
    <row r="21" spans="1:16" ht="14.25" customHeight="1">
      <c r="A21" s="138">
        <f t="shared" si="3"/>
        <v>20</v>
      </c>
      <c r="B21" s="105" t="b">
        <f t="shared" si="0"/>
        <v>1</v>
      </c>
      <c r="C21" s="106" t="s">
        <v>2200</v>
      </c>
      <c r="D21" s="106" t="s">
        <v>2200</v>
      </c>
      <c r="E21" s="107" t="s">
        <v>2201</v>
      </c>
      <c r="F21" s="106" t="s">
        <v>2202</v>
      </c>
      <c r="G21" s="154">
        <v>45855</v>
      </c>
      <c r="H21" s="109" t="s">
        <v>2191</v>
      </c>
      <c r="I21" s="110" t="b">
        <f t="shared" si="1"/>
        <v>1</v>
      </c>
      <c r="J21" s="154">
        <v>45867</v>
      </c>
      <c r="K21" s="154">
        <v>45867</v>
      </c>
      <c r="L21" s="154">
        <v>46749</v>
      </c>
      <c r="M21" s="156" t="s">
        <v>93</v>
      </c>
      <c r="N21" s="157"/>
      <c r="O21" s="106"/>
      <c r="P21" s="11"/>
    </row>
    <row r="22" spans="1:16" ht="14.25" customHeight="1">
      <c r="A22" s="174">
        <f>A21+1</f>
        <v>21</v>
      </c>
      <c r="B22" s="69" t="b">
        <f t="shared" si="0"/>
        <v>1</v>
      </c>
      <c r="C22" s="69" t="s">
        <v>2203</v>
      </c>
      <c r="D22" s="69" t="s">
        <v>2203</v>
      </c>
      <c r="E22" s="117" t="s">
        <v>2161</v>
      </c>
      <c r="F22" s="69" t="s">
        <v>2204</v>
      </c>
      <c r="G22" s="118">
        <v>45856</v>
      </c>
      <c r="H22" s="119">
        <v>42872177</v>
      </c>
      <c r="I22" s="116" t="b">
        <f t="shared" ref="I22:I27" si="4">+K22=J22</f>
        <v>1</v>
      </c>
      <c r="J22" s="132">
        <v>45859</v>
      </c>
      <c r="K22" s="118">
        <v>45859</v>
      </c>
      <c r="L22" s="118">
        <v>46020</v>
      </c>
      <c r="M22" s="167" t="s">
        <v>560</v>
      </c>
      <c r="N22" s="121"/>
      <c r="O22" s="123"/>
    </row>
    <row r="23" spans="1:16" ht="14.25" customHeight="1">
      <c r="A23" s="174">
        <f t="shared" si="3"/>
        <v>22</v>
      </c>
      <c r="B23" s="69" t="b">
        <f t="shared" si="0"/>
        <v>1</v>
      </c>
      <c r="C23" s="69" t="s">
        <v>2205</v>
      </c>
      <c r="D23" s="69" t="s">
        <v>2205</v>
      </c>
      <c r="E23" s="117" t="s">
        <v>2161</v>
      </c>
      <c r="F23" s="69" t="s">
        <v>2206</v>
      </c>
      <c r="G23" s="118">
        <v>45859</v>
      </c>
      <c r="H23" s="119">
        <v>22137500</v>
      </c>
      <c r="I23" s="116" t="b">
        <f t="shared" si="4"/>
        <v>1</v>
      </c>
      <c r="J23" s="132">
        <v>45861</v>
      </c>
      <c r="K23" s="118">
        <v>45861</v>
      </c>
      <c r="L23" s="118">
        <v>45977</v>
      </c>
      <c r="M23" s="167" t="s">
        <v>594</v>
      </c>
      <c r="N23" s="121"/>
      <c r="O23" s="123"/>
    </row>
    <row r="24" spans="1:16" ht="14.25" customHeight="1">
      <c r="A24" s="174">
        <f t="shared" si="3"/>
        <v>23</v>
      </c>
      <c r="B24" s="69" t="b">
        <f t="shared" si="0"/>
        <v>1</v>
      </c>
      <c r="C24" s="69" t="s">
        <v>2207</v>
      </c>
      <c r="D24" s="69" t="s">
        <v>2207</v>
      </c>
      <c r="E24" s="117" t="s">
        <v>2161</v>
      </c>
      <c r="F24" s="69" t="s">
        <v>2208</v>
      </c>
      <c r="G24" s="118">
        <v>45859</v>
      </c>
      <c r="H24" s="119">
        <v>573259680</v>
      </c>
      <c r="I24" s="116" t="b">
        <f t="shared" si="4"/>
        <v>1</v>
      </c>
      <c r="J24" s="132">
        <v>45861</v>
      </c>
      <c r="K24" s="118">
        <v>45861</v>
      </c>
      <c r="L24" s="118">
        <v>45858</v>
      </c>
      <c r="M24" s="167" t="s">
        <v>525</v>
      </c>
      <c r="N24" s="121" t="s">
        <v>26</v>
      </c>
      <c r="O24" s="123"/>
    </row>
    <row r="25" spans="1:16" ht="14.25" customHeight="1">
      <c r="A25" s="174">
        <f t="shared" si="3"/>
        <v>24</v>
      </c>
      <c r="B25" s="69" t="b">
        <f t="shared" si="0"/>
        <v>1</v>
      </c>
      <c r="C25" s="69" t="s">
        <v>2209</v>
      </c>
      <c r="D25" s="69" t="s">
        <v>2209</v>
      </c>
      <c r="E25" s="117" t="s">
        <v>2161</v>
      </c>
      <c r="F25" s="69" t="s">
        <v>2210</v>
      </c>
      <c r="G25" s="118">
        <v>45862</v>
      </c>
      <c r="H25" s="119">
        <v>7200000</v>
      </c>
      <c r="I25" s="116" t="b">
        <f t="shared" si="4"/>
        <v>1</v>
      </c>
      <c r="J25" s="132">
        <v>45869</v>
      </c>
      <c r="K25" s="118">
        <v>45869</v>
      </c>
      <c r="L25" s="118">
        <v>45899</v>
      </c>
      <c r="M25" s="167" t="s">
        <v>164</v>
      </c>
      <c r="N25" s="121"/>
      <c r="O25" s="116"/>
    </row>
    <row r="26" spans="1:16" ht="14.25" customHeight="1">
      <c r="A26" s="174">
        <f t="shared" si="3"/>
        <v>25</v>
      </c>
      <c r="B26" s="69" t="b">
        <f t="shared" si="0"/>
        <v>1</v>
      </c>
      <c r="C26" s="69" t="s">
        <v>2211</v>
      </c>
      <c r="D26" s="69" t="s">
        <v>2211</v>
      </c>
      <c r="E26" s="117" t="s">
        <v>2161</v>
      </c>
      <c r="F26" s="69" t="s">
        <v>2212</v>
      </c>
      <c r="G26" s="118">
        <v>45866</v>
      </c>
      <c r="H26" s="119">
        <v>35125000</v>
      </c>
      <c r="I26" s="116" t="b">
        <f t="shared" si="4"/>
        <v>1</v>
      </c>
      <c r="J26" s="132">
        <v>45867</v>
      </c>
      <c r="K26" s="118">
        <v>45867</v>
      </c>
      <c r="L26" s="118">
        <v>46019</v>
      </c>
      <c r="M26" s="167" t="s">
        <v>1389</v>
      </c>
      <c r="N26" s="121"/>
      <c r="O26" s="116"/>
    </row>
    <row r="27" spans="1:16" ht="14.25" customHeight="1">
      <c r="A27" s="138">
        <f t="shared" si="3"/>
        <v>26</v>
      </c>
      <c r="B27" s="105" t="b">
        <f t="shared" si="0"/>
        <v>1</v>
      </c>
      <c r="C27" s="106" t="s">
        <v>2213</v>
      </c>
      <c r="D27" s="106" t="s">
        <v>2213</v>
      </c>
      <c r="E27" s="107" t="s">
        <v>2214</v>
      </c>
      <c r="F27" s="106" t="s">
        <v>2215</v>
      </c>
      <c r="G27" s="154">
        <v>45867</v>
      </c>
      <c r="H27" s="109">
        <v>0</v>
      </c>
      <c r="I27" s="188" t="b">
        <f t="shared" si="4"/>
        <v>1</v>
      </c>
      <c r="J27" s="189"/>
      <c r="K27" s="189"/>
      <c r="L27" s="189"/>
      <c r="M27" s="156" t="s">
        <v>1389</v>
      </c>
      <c r="N27" s="157" t="s">
        <v>2216</v>
      </c>
      <c r="O27" s="106"/>
      <c r="P27" s="11"/>
    </row>
    <row r="28" spans="1:16" ht="14.25" customHeight="1">
      <c r="D28" s="147"/>
      <c r="H28" s="6"/>
    </row>
    <row r="29" spans="1:16" ht="14.25" customHeight="1">
      <c r="D29" s="147"/>
      <c r="H29" s="6"/>
    </row>
    <row r="30" spans="1:16" ht="14.25" customHeight="1">
      <c r="D30" s="147"/>
      <c r="H30" s="6"/>
    </row>
    <row r="31" spans="1:16" ht="14.25" customHeight="1">
      <c r="A31" s="17" t="s">
        <v>873</v>
      </c>
      <c r="B31" s="190">
        <v>27</v>
      </c>
      <c r="C31" s="190" t="s">
        <v>874</v>
      </c>
      <c r="D31" s="147"/>
      <c r="E31" s="148"/>
    </row>
    <row r="32" spans="1:16" ht="14.25" customHeight="1">
      <c r="A32" s="17" t="s">
        <v>875</v>
      </c>
      <c r="B32" s="17">
        <v>6</v>
      </c>
      <c r="C32" s="17" t="s">
        <v>1929</v>
      </c>
      <c r="H32" s="6"/>
    </row>
    <row r="33" spans="1:8" ht="14.25" customHeight="1">
      <c r="A33" s="17" t="s">
        <v>877</v>
      </c>
      <c r="B33" s="17">
        <f>+B31-B32</f>
        <v>21</v>
      </c>
      <c r="C33" s="17" t="s">
        <v>2217</v>
      </c>
      <c r="E33" s="148"/>
      <c r="H33" s="6"/>
    </row>
    <row r="34" spans="1:8" ht="14.25" customHeight="1">
      <c r="A34" s="17" t="s">
        <v>879</v>
      </c>
      <c r="B34" s="21">
        <v>5</v>
      </c>
      <c r="C34" s="17" t="s">
        <v>880</v>
      </c>
      <c r="H34" s="6"/>
    </row>
    <row r="35" spans="1:8" ht="14.25" customHeight="1">
      <c r="A35" s="17" t="s">
        <v>882</v>
      </c>
      <c r="B35" s="190">
        <f>+B33+B34-B36</f>
        <v>19</v>
      </c>
      <c r="C35" s="190" t="s">
        <v>883</v>
      </c>
      <c r="E35" s="148"/>
      <c r="H35" s="6"/>
    </row>
    <row r="36" spans="1:8" ht="14.25" customHeight="1">
      <c r="A36" s="82" t="s">
        <v>2218</v>
      </c>
      <c r="B36" s="21">
        <v>7</v>
      </c>
      <c r="C36" s="21" t="s">
        <v>2219</v>
      </c>
      <c r="H36" s="6"/>
    </row>
    <row r="37" spans="1:8" ht="14.25" customHeight="1">
      <c r="A37" s="84"/>
      <c r="B37" s="84"/>
      <c r="C37" s="84"/>
      <c r="E37" s="150"/>
      <c r="H37" s="6"/>
    </row>
    <row r="38" spans="1:8" ht="14.25" customHeight="1">
      <c r="A38" s="85" t="s">
        <v>873</v>
      </c>
      <c r="B38" s="117">
        <f>B32+B33+B36-9</f>
        <v>25</v>
      </c>
      <c r="C38" s="191" t="s">
        <v>886</v>
      </c>
      <c r="H38" s="6"/>
    </row>
    <row r="39" spans="1:8" ht="14.25" customHeight="1">
      <c r="A39" s="91" t="s">
        <v>877</v>
      </c>
      <c r="B39" s="143">
        <f>B32+B33+B36-9</f>
        <v>25</v>
      </c>
      <c r="C39" s="17" t="s">
        <v>2220</v>
      </c>
      <c r="H39" s="6"/>
    </row>
    <row r="40" spans="1:8" ht="14.25" customHeight="1">
      <c r="H40" s="6"/>
    </row>
    <row r="41" spans="1:8" ht="14.25" customHeight="1">
      <c r="H41" s="6"/>
    </row>
    <row r="42" spans="1:8" ht="14.25" customHeight="1">
      <c r="H42" s="6"/>
    </row>
    <row r="43" spans="1:8" ht="14.25" customHeight="1">
      <c r="H43" s="6"/>
    </row>
  </sheetData>
  <sheetProtection sheet="1" objects="1" scenarios="1"/>
  <autoFilter ref="A1:O1" xr:uid="{00000000-0009-0000-0000-000002000000}"/>
  <pageMargins left="0.7" right="0.7" top="0.75" bottom="0.75" header="0.3" footer="0.3"/>
  <pageSetup paperSize="281" orientation="portrait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E7B17-F405-4797-AFA7-3FD52886265B}">
  <dimension ref="A1:P58"/>
  <sheetViews>
    <sheetView topLeftCell="J17" zoomScaleNormal="100" workbookViewId="0">
      <selection activeCell="F19" sqref="F19"/>
    </sheetView>
  </sheetViews>
  <sheetFormatPr defaultColWidth="11" defaultRowHeight="14.25" customHeight="1"/>
  <cols>
    <col min="1" max="1" width="16.125" style="1" customWidth="1"/>
    <col min="2" max="2" width="21.25" style="6" customWidth="1"/>
    <col min="3" max="3" width="24.75" style="6" customWidth="1"/>
    <col min="4" max="4" width="20.375" style="6" customWidth="1"/>
    <col min="5" max="5" width="61.875" style="9" customWidth="1"/>
    <col min="6" max="6" width="27.375" style="6" customWidth="1"/>
    <col min="7" max="7" width="19.5" style="6" customWidth="1"/>
    <col min="8" max="8" width="20.125" style="94" customWidth="1"/>
    <col min="9" max="9" width="18.125" style="6" customWidth="1"/>
    <col min="10" max="10" width="17.125" style="6" customWidth="1"/>
    <col min="11" max="12" width="19.875" style="6" customWidth="1"/>
    <col min="13" max="13" width="92" style="6" customWidth="1"/>
    <col min="14" max="14" width="68.75" style="6" customWidth="1"/>
    <col min="15" max="15" width="34.875" style="6" customWidth="1"/>
    <col min="16" max="16384" width="11" style="6"/>
  </cols>
  <sheetData>
    <row r="1" spans="1:15" ht="12.75">
      <c r="B1" s="2" t="s">
        <v>0</v>
      </c>
      <c r="C1" s="2" t="s">
        <v>1</v>
      </c>
      <c r="D1" s="3" t="s">
        <v>2</v>
      </c>
      <c r="E1" s="4" t="s">
        <v>3</v>
      </c>
      <c r="F1" s="3" t="s">
        <v>4</v>
      </c>
      <c r="G1" s="88" t="s">
        <v>5</v>
      </c>
      <c r="H1" s="92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2021</v>
      </c>
      <c r="N1" s="3" t="s">
        <v>11</v>
      </c>
      <c r="O1" s="3" t="s">
        <v>12</v>
      </c>
    </row>
    <row r="2" spans="1:15" ht="12.75" customHeight="1">
      <c r="A2" s="174">
        <v>1</v>
      </c>
      <c r="B2" s="69" t="b">
        <f t="shared" ref="B2:B3" si="0">+C2=D2</f>
        <v>1</v>
      </c>
      <c r="C2" s="69" t="s">
        <v>2221</v>
      </c>
      <c r="D2" s="69" t="s">
        <v>2221</v>
      </c>
      <c r="E2" s="117" t="s">
        <v>2222</v>
      </c>
      <c r="F2" s="69" t="s">
        <v>2223</v>
      </c>
      <c r="G2" s="118">
        <v>45824</v>
      </c>
      <c r="H2" s="119">
        <v>1187647497</v>
      </c>
      <c r="I2" s="116" t="b">
        <f>+K2=J2</f>
        <v>1</v>
      </c>
      <c r="J2" s="132">
        <v>45880</v>
      </c>
      <c r="K2" s="118">
        <v>45880</v>
      </c>
      <c r="L2" s="118">
        <v>46001</v>
      </c>
      <c r="M2" s="167" t="s">
        <v>1993</v>
      </c>
      <c r="N2" s="121"/>
      <c r="O2" s="116"/>
    </row>
    <row r="3" spans="1:15" ht="14.25" customHeight="1">
      <c r="A3" s="174">
        <v>2</v>
      </c>
      <c r="B3" s="69" t="b">
        <f t="shared" si="0"/>
        <v>1</v>
      </c>
      <c r="C3" s="69" t="s">
        <v>2224</v>
      </c>
      <c r="D3" s="69" t="s">
        <v>2224</v>
      </c>
      <c r="E3" s="117" t="s">
        <v>2222</v>
      </c>
      <c r="F3" s="69" t="s">
        <v>2225</v>
      </c>
      <c r="G3" s="118">
        <v>45866</v>
      </c>
      <c r="H3" s="119">
        <v>58994974</v>
      </c>
      <c r="I3" s="116" t="b">
        <f>+K3=J3</f>
        <v>1</v>
      </c>
      <c r="J3" s="132">
        <v>45888</v>
      </c>
      <c r="K3" s="118">
        <v>45888</v>
      </c>
      <c r="L3" s="118">
        <v>45893</v>
      </c>
      <c r="M3" s="167" t="s">
        <v>430</v>
      </c>
      <c r="N3" s="121"/>
      <c r="O3" s="116"/>
    </row>
    <row r="4" spans="1:15" ht="14.25" customHeight="1">
      <c r="A4" s="138">
        <v>3</v>
      </c>
      <c r="B4" s="105" t="b">
        <f>+C4=D4</f>
        <v>1</v>
      </c>
      <c r="C4" s="106" t="s">
        <v>2213</v>
      </c>
      <c r="D4" s="106" t="s">
        <v>2213</v>
      </c>
      <c r="E4" s="156" t="s">
        <v>2226</v>
      </c>
      <c r="F4" s="106" t="s">
        <v>2215</v>
      </c>
      <c r="G4" s="154">
        <v>45867</v>
      </c>
      <c r="H4" s="109">
        <v>0</v>
      </c>
      <c r="I4" s="188" t="b">
        <f>+K4=J4</f>
        <v>1</v>
      </c>
      <c r="J4" s="131">
        <v>45880</v>
      </c>
      <c r="K4" s="131">
        <v>45880</v>
      </c>
      <c r="L4" s="131">
        <v>46022</v>
      </c>
      <c r="M4" s="156" t="s">
        <v>1389</v>
      </c>
      <c r="N4" s="157" t="s">
        <v>2216</v>
      </c>
      <c r="O4" s="106"/>
    </row>
    <row r="5" spans="1:15" ht="14.25" customHeight="1">
      <c r="A5" s="193">
        <v>4</v>
      </c>
      <c r="B5" s="156" t="b">
        <f>+C5=D5</f>
        <v>1</v>
      </c>
      <c r="C5" s="156" t="s">
        <v>2227</v>
      </c>
      <c r="D5" s="156" t="s">
        <v>2227</v>
      </c>
      <c r="E5" s="156" t="s">
        <v>2228</v>
      </c>
      <c r="F5" s="156" t="s">
        <v>2229</v>
      </c>
      <c r="G5" s="131">
        <v>45869</v>
      </c>
      <c r="H5" s="196">
        <v>931500000</v>
      </c>
      <c r="I5" s="188" t="b">
        <f>+K5=J5</f>
        <v>1</v>
      </c>
      <c r="J5" s="131">
        <v>45894</v>
      </c>
      <c r="K5" s="131">
        <v>45894</v>
      </c>
      <c r="L5" s="131">
        <v>46022</v>
      </c>
      <c r="M5" s="197" t="s">
        <v>717</v>
      </c>
      <c r="N5" s="198" t="s">
        <v>2230</v>
      </c>
      <c r="O5" s="188"/>
    </row>
    <row r="6" spans="1:15" ht="14.25" customHeight="1">
      <c r="A6" s="193">
        <f t="shared" ref="A6:A7" si="1">A5+1</f>
        <v>5</v>
      </c>
      <c r="B6" s="156" t="b">
        <f>+C6=D6</f>
        <v>1</v>
      </c>
      <c r="C6" s="156" t="s">
        <v>2231</v>
      </c>
      <c r="D6" s="156" t="s">
        <v>2231</v>
      </c>
      <c r="E6" s="156" t="s">
        <v>2228</v>
      </c>
      <c r="F6" s="156" t="s">
        <v>2232</v>
      </c>
      <c r="G6" s="131">
        <v>45869</v>
      </c>
      <c r="H6" s="196">
        <v>740000000</v>
      </c>
      <c r="I6" s="188" t="b">
        <f>+K6=J6</f>
        <v>1</v>
      </c>
      <c r="J6" s="131">
        <v>45894</v>
      </c>
      <c r="K6" s="131">
        <v>45894</v>
      </c>
      <c r="L6" s="131">
        <v>46022</v>
      </c>
      <c r="M6" s="197" t="s">
        <v>717</v>
      </c>
      <c r="N6" s="198" t="s">
        <v>2230</v>
      </c>
      <c r="O6" s="188"/>
    </row>
    <row r="7" spans="1:15" ht="14.25" customHeight="1">
      <c r="A7" s="193">
        <f t="shared" si="1"/>
        <v>6</v>
      </c>
      <c r="B7" s="156" t="b">
        <f>+C7=D7</f>
        <v>1</v>
      </c>
      <c r="C7" s="156" t="s">
        <v>2233</v>
      </c>
      <c r="D7" s="156" t="s">
        <v>2233</v>
      </c>
      <c r="E7" s="156" t="s">
        <v>2228</v>
      </c>
      <c r="F7" s="156" t="s">
        <v>2234</v>
      </c>
      <c r="G7" s="131">
        <v>45869</v>
      </c>
      <c r="H7" s="196">
        <v>516165007</v>
      </c>
      <c r="I7" s="188" t="b">
        <f>+K7=J7</f>
        <v>1</v>
      </c>
      <c r="J7" s="131">
        <v>45894</v>
      </c>
      <c r="K7" s="131">
        <v>45894</v>
      </c>
      <c r="L7" s="131">
        <v>46022</v>
      </c>
      <c r="M7" s="197" t="s">
        <v>717</v>
      </c>
      <c r="N7" s="198" t="s">
        <v>2230</v>
      </c>
      <c r="O7" s="188"/>
    </row>
    <row r="8" spans="1:15" ht="14.25" customHeight="1">
      <c r="A8" s="193">
        <f>A7+1</f>
        <v>7</v>
      </c>
      <c r="B8" s="156" t="b">
        <f>+C8=D8</f>
        <v>1</v>
      </c>
      <c r="C8" s="111" t="s">
        <v>2235</v>
      </c>
      <c r="D8" s="111" t="s">
        <v>2235</v>
      </c>
      <c r="E8" s="156" t="s">
        <v>2226</v>
      </c>
      <c r="F8" s="111" t="s">
        <v>2236</v>
      </c>
      <c r="G8" s="131">
        <v>45870</v>
      </c>
      <c r="H8" s="111" t="s">
        <v>2191</v>
      </c>
      <c r="I8" s="188" t="b">
        <f>+K8=J8</f>
        <v>1</v>
      </c>
      <c r="J8" s="131">
        <v>45889</v>
      </c>
      <c r="K8" s="131">
        <v>45889</v>
      </c>
      <c r="L8" s="131" t="s">
        <v>2237</v>
      </c>
      <c r="M8" s="111" t="s">
        <v>126</v>
      </c>
      <c r="N8" s="194" t="s">
        <v>2238</v>
      </c>
      <c r="O8" s="188"/>
    </row>
    <row r="9" spans="1:15" ht="14.25" customHeight="1">
      <c r="A9" s="174">
        <v>8</v>
      </c>
      <c r="B9" s="69" t="b">
        <f>+C9=D9</f>
        <v>1</v>
      </c>
      <c r="C9" s="69" t="s">
        <v>2239</v>
      </c>
      <c r="D9" s="69" t="s">
        <v>2239</v>
      </c>
      <c r="E9" s="117" t="s">
        <v>2222</v>
      </c>
      <c r="F9" s="69" t="s">
        <v>2240</v>
      </c>
      <c r="G9" s="118">
        <v>45873</v>
      </c>
      <c r="H9" s="119">
        <v>434495130</v>
      </c>
      <c r="I9" s="116" t="b">
        <f>+K9=J9</f>
        <v>1</v>
      </c>
      <c r="J9" s="132">
        <v>45877</v>
      </c>
      <c r="K9" s="118">
        <v>45877</v>
      </c>
      <c r="L9" s="118">
        <v>45968</v>
      </c>
      <c r="M9" s="167" t="s">
        <v>1411</v>
      </c>
      <c r="N9" s="121"/>
      <c r="O9" s="116"/>
    </row>
    <row r="10" spans="1:15" ht="14.25" customHeight="1">
      <c r="A10" s="174">
        <f>A9+1</f>
        <v>9</v>
      </c>
      <c r="B10" s="69" t="b">
        <f>+C10=D10</f>
        <v>1</v>
      </c>
      <c r="C10" s="69" t="s">
        <v>2241</v>
      </c>
      <c r="D10" s="69" t="s">
        <v>2241</v>
      </c>
      <c r="E10" s="117" t="s">
        <v>2222</v>
      </c>
      <c r="F10" s="69" t="s">
        <v>2242</v>
      </c>
      <c r="G10" s="118">
        <v>45874</v>
      </c>
      <c r="H10" s="119">
        <v>437920000</v>
      </c>
      <c r="I10" s="116" t="b">
        <f>+K10=J10</f>
        <v>1</v>
      </c>
      <c r="J10" s="132">
        <v>45875</v>
      </c>
      <c r="K10" s="118">
        <v>45875</v>
      </c>
      <c r="L10" s="118">
        <v>46022</v>
      </c>
      <c r="M10" s="167" t="s">
        <v>67</v>
      </c>
      <c r="N10" s="121" t="s">
        <v>1390</v>
      </c>
      <c r="O10" s="116"/>
    </row>
    <row r="11" spans="1:15" ht="14.25" customHeight="1">
      <c r="A11" s="174">
        <f>A10+1</f>
        <v>10</v>
      </c>
      <c r="B11" s="69" t="b">
        <f>+C11=D11</f>
        <v>1</v>
      </c>
      <c r="C11" s="69" t="s">
        <v>2243</v>
      </c>
      <c r="D11" s="69" t="s">
        <v>2243</v>
      </c>
      <c r="E11" s="117" t="s">
        <v>2222</v>
      </c>
      <c r="F11" s="69" t="s">
        <v>2244</v>
      </c>
      <c r="G11" s="118">
        <v>45782</v>
      </c>
      <c r="H11" s="119">
        <v>25970000</v>
      </c>
      <c r="I11" s="116" t="b">
        <f>+K11=J11</f>
        <v>1</v>
      </c>
      <c r="J11" s="132">
        <v>45875</v>
      </c>
      <c r="K11" s="118">
        <v>45875</v>
      </c>
      <c r="L11" s="118">
        <v>46020</v>
      </c>
      <c r="M11" s="167" t="s">
        <v>164</v>
      </c>
      <c r="N11" s="121"/>
      <c r="O11" s="121"/>
    </row>
    <row r="12" spans="1:15" ht="14.25" customHeight="1">
      <c r="A12" s="174">
        <f>A11+1</f>
        <v>11</v>
      </c>
      <c r="B12" s="69" t="b">
        <f>+C12=D12</f>
        <v>1</v>
      </c>
      <c r="C12" s="69" t="s">
        <v>2245</v>
      </c>
      <c r="D12" s="69" t="s">
        <v>2245</v>
      </c>
      <c r="E12" s="117" t="s">
        <v>2222</v>
      </c>
      <c r="F12" s="69" t="s">
        <v>2246</v>
      </c>
      <c r="G12" s="118">
        <v>45875</v>
      </c>
      <c r="H12" s="119">
        <v>19113333</v>
      </c>
      <c r="I12" s="116" t="b">
        <f>+K12=J12</f>
        <v>1</v>
      </c>
      <c r="J12" s="132">
        <v>45876</v>
      </c>
      <c r="K12" s="118">
        <v>45876</v>
      </c>
      <c r="L12" s="118">
        <v>45972</v>
      </c>
      <c r="M12" s="167" t="s">
        <v>560</v>
      </c>
      <c r="N12" s="121"/>
      <c r="O12" s="116"/>
    </row>
    <row r="13" spans="1:15" ht="14.25" customHeight="1">
      <c r="A13" s="174">
        <f>A12+1</f>
        <v>12</v>
      </c>
      <c r="B13" s="69" t="b">
        <f>+C13=D13</f>
        <v>1</v>
      </c>
      <c r="C13" s="69" t="s">
        <v>2247</v>
      </c>
      <c r="D13" s="69" t="s">
        <v>2247</v>
      </c>
      <c r="E13" s="117" t="s">
        <v>2222</v>
      </c>
      <c r="F13" s="69" t="s">
        <v>2248</v>
      </c>
      <c r="G13" s="118">
        <v>45875</v>
      </c>
      <c r="H13" s="119">
        <v>16317000</v>
      </c>
      <c r="I13" s="116" t="b">
        <f>+K13=J13</f>
        <v>1</v>
      </c>
      <c r="J13" s="132">
        <v>45877</v>
      </c>
      <c r="K13" s="118">
        <v>45877</v>
      </c>
      <c r="L13" s="118">
        <v>46013</v>
      </c>
      <c r="M13" s="167" t="s">
        <v>67</v>
      </c>
      <c r="N13" s="121"/>
      <c r="O13" s="116"/>
    </row>
    <row r="14" spans="1:15" ht="14.25" customHeight="1">
      <c r="A14" s="174">
        <f>A13+1</f>
        <v>13</v>
      </c>
      <c r="B14" s="69" t="b">
        <f>+C14=D14</f>
        <v>1</v>
      </c>
      <c r="C14" s="69" t="s">
        <v>2249</v>
      </c>
      <c r="D14" s="69" t="s">
        <v>2249</v>
      </c>
      <c r="E14" s="117" t="s">
        <v>2222</v>
      </c>
      <c r="F14" s="69" t="s">
        <v>2250</v>
      </c>
      <c r="G14" s="118">
        <v>45875</v>
      </c>
      <c r="H14" s="119">
        <v>30000000</v>
      </c>
      <c r="I14" s="116" t="b">
        <f>+K14=J14</f>
        <v>1</v>
      </c>
      <c r="J14" s="132">
        <v>45877</v>
      </c>
      <c r="K14" s="118">
        <v>45877</v>
      </c>
      <c r="L14" s="118">
        <v>46018</v>
      </c>
      <c r="M14" s="167" t="s">
        <v>581</v>
      </c>
      <c r="N14" s="121"/>
      <c r="O14" s="116"/>
    </row>
    <row r="15" spans="1:15" ht="14.25" customHeight="1">
      <c r="A15" s="174">
        <f>A14+1</f>
        <v>14</v>
      </c>
      <c r="B15" s="69" t="b">
        <f>+C15=D15</f>
        <v>1</v>
      </c>
      <c r="C15" s="69" t="s">
        <v>2251</v>
      </c>
      <c r="D15" s="69" t="s">
        <v>2251</v>
      </c>
      <c r="E15" s="117" t="s">
        <v>2222</v>
      </c>
      <c r="F15" s="69" t="s">
        <v>2252</v>
      </c>
      <c r="G15" s="118">
        <v>45875</v>
      </c>
      <c r="H15" s="119">
        <v>40000000</v>
      </c>
      <c r="I15" s="116" t="b">
        <f>+K15=J15</f>
        <v>1</v>
      </c>
      <c r="J15" s="132">
        <v>45881</v>
      </c>
      <c r="K15" s="118">
        <v>45881</v>
      </c>
      <c r="L15" s="118">
        <v>46018</v>
      </c>
      <c r="M15" s="167" t="s">
        <v>126</v>
      </c>
      <c r="N15" s="121"/>
      <c r="O15" s="116"/>
    </row>
    <row r="16" spans="1:15" ht="14.25" customHeight="1">
      <c r="A16" s="174">
        <f>A15+1</f>
        <v>15</v>
      </c>
      <c r="B16" s="69" t="b">
        <f>+C16=D16</f>
        <v>1</v>
      </c>
      <c r="C16" s="69" t="s">
        <v>2253</v>
      </c>
      <c r="D16" s="69" t="s">
        <v>2253</v>
      </c>
      <c r="E16" s="117" t="s">
        <v>2222</v>
      </c>
      <c r="F16" s="69" t="s">
        <v>2254</v>
      </c>
      <c r="G16" s="118">
        <v>45877</v>
      </c>
      <c r="H16" s="119">
        <v>150000000</v>
      </c>
      <c r="I16" s="116" t="b">
        <f>+K16=J16</f>
        <v>1</v>
      </c>
      <c r="J16" s="132">
        <v>45880</v>
      </c>
      <c r="K16" s="118">
        <v>45880</v>
      </c>
      <c r="L16" s="118">
        <v>45940</v>
      </c>
      <c r="M16" s="167" t="s">
        <v>93</v>
      </c>
      <c r="N16" s="121"/>
      <c r="O16" s="116"/>
    </row>
    <row r="17" spans="1:16" ht="14.25" customHeight="1">
      <c r="A17" s="174">
        <f>A16+1</f>
        <v>16</v>
      </c>
      <c r="B17" s="69" t="b">
        <f>+C17=D17</f>
        <v>1</v>
      </c>
      <c r="C17" s="69" t="s">
        <v>2255</v>
      </c>
      <c r="D17" s="69" t="s">
        <v>2255</v>
      </c>
      <c r="E17" s="117" t="s">
        <v>2222</v>
      </c>
      <c r="F17" s="69" t="s">
        <v>2256</v>
      </c>
      <c r="G17" s="118">
        <v>45877</v>
      </c>
      <c r="H17" s="119">
        <v>31500000</v>
      </c>
      <c r="I17" s="116" t="b">
        <f>+K17=J17</f>
        <v>1</v>
      </c>
      <c r="J17" s="132">
        <v>45880</v>
      </c>
      <c r="K17" s="118">
        <v>45880</v>
      </c>
      <c r="L17" s="118">
        <v>45940</v>
      </c>
      <c r="M17" s="167" t="s">
        <v>2257</v>
      </c>
      <c r="N17" s="121"/>
      <c r="O17" s="116"/>
    </row>
    <row r="18" spans="1:16" ht="14.25" customHeight="1">
      <c r="A18" s="174">
        <f>A17+1</f>
        <v>17</v>
      </c>
      <c r="B18" s="69" t="b">
        <f>+C18=D18</f>
        <v>1</v>
      </c>
      <c r="C18" s="69" t="s">
        <v>2258</v>
      </c>
      <c r="D18" s="69" t="s">
        <v>2258</v>
      </c>
      <c r="E18" s="117" t="s">
        <v>2222</v>
      </c>
      <c r="F18" s="69" t="s">
        <v>2259</v>
      </c>
      <c r="G18" s="118">
        <v>45877</v>
      </c>
      <c r="H18" s="119">
        <v>23178666</v>
      </c>
      <c r="I18" s="116" t="b">
        <f>+K18=J18</f>
        <v>1</v>
      </c>
      <c r="J18" s="132">
        <v>45877</v>
      </c>
      <c r="K18" s="118">
        <v>45877</v>
      </c>
      <c r="L18" s="118">
        <v>45984</v>
      </c>
      <c r="M18" s="167" t="s">
        <v>174</v>
      </c>
      <c r="N18" s="121"/>
      <c r="O18" s="116"/>
    </row>
    <row r="19" spans="1:16" ht="14.25" customHeight="1">
      <c r="A19" s="174">
        <f>A18+1</f>
        <v>18</v>
      </c>
      <c r="B19" s="69" t="b">
        <f>+C19=D19</f>
        <v>1</v>
      </c>
      <c r="C19" s="69" t="s">
        <v>1911</v>
      </c>
      <c r="D19" s="69" t="s">
        <v>1911</v>
      </c>
      <c r="E19" s="117" t="s">
        <v>2222</v>
      </c>
      <c r="F19" s="192">
        <v>150129</v>
      </c>
      <c r="G19" s="118">
        <v>45881</v>
      </c>
      <c r="H19" s="119">
        <v>2712193870.2199998</v>
      </c>
      <c r="I19" s="116" t="b">
        <f>+K19=J19</f>
        <v>1</v>
      </c>
      <c r="J19" s="132">
        <v>45888</v>
      </c>
      <c r="K19" s="118">
        <v>45888</v>
      </c>
      <c r="L19" s="118">
        <v>45675</v>
      </c>
      <c r="M19" s="167" t="s">
        <v>2260</v>
      </c>
      <c r="N19" s="121"/>
      <c r="O19" s="116"/>
    </row>
    <row r="20" spans="1:16" ht="14.25" customHeight="1">
      <c r="A20" s="174">
        <f>A19+1</f>
        <v>19</v>
      </c>
      <c r="B20" s="69" t="b">
        <f>+C20=D20</f>
        <v>1</v>
      </c>
      <c r="C20" s="69" t="s">
        <v>2261</v>
      </c>
      <c r="D20" s="69" t="s">
        <v>2261</v>
      </c>
      <c r="E20" s="117" t="s">
        <v>2222</v>
      </c>
      <c r="F20" s="69" t="s">
        <v>2262</v>
      </c>
      <c r="G20" s="118">
        <v>45882</v>
      </c>
      <c r="H20" s="119">
        <v>2000000</v>
      </c>
      <c r="I20" s="116" t="b">
        <f>+K20=J20</f>
        <v>1</v>
      </c>
      <c r="J20" s="132">
        <v>45888</v>
      </c>
      <c r="K20" s="118">
        <v>45888</v>
      </c>
      <c r="L20" s="118">
        <v>46013</v>
      </c>
      <c r="M20" s="167" t="s">
        <v>83</v>
      </c>
      <c r="N20" s="121"/>
      <c r="O20" s="116"/>
    </row>
    <row r="21" spans="1:16" ht="14.25" customHeight="1">
      <c r="A21" s="174">
        <f>A20+1</f>
        <v>20</v>
      </c>
      <c r="B21" s="69" t="b">
        <f>+C21=D21</f>
        <v>1</v>
      </c>
      <c r="C21" s="69" t="s">
        <v>2263</v>
      </c>
      <c r="D21" s="69" t="s">
        <v>2263</v>
      </c>
      <c r="E21" s="117" t="s">
        <v>2222</v>
      </c>
      <c r="F21" s="69" t="s">
        <v>2264</v>
      </c>
      <c r="G21" s="118">
        <v>45882</v>
      </c>
      <c r="H21" s="119">
        <v>26250000</v>
      </c>
      <c r="I21" s="116" t="b">
        <f>+K21=J21</f>
        <v>1</v>
      </c>
      <c r="J21" s="132">
        <v>45884</v>
      </c>
      <c r="K21" s="118">
        <v>45884</v>
      </c>
      <c r="L21" s="118">
        <v>46011</v>
      </c>
      <c r="M21" s="167" t="s">
        <v>771</v>
      </c>
      <c r="N21" s="121"/>
      <c r="O21" s="116"/>
    </row>
    <row r="22" spans="1:16" ht="14.25" customHeight="1">
      <c r="A22" s="174">
        <f>A21+1</f>
        <v>21</v>
      </c>
      <c r="B22" s="69" t="b">
        <f>+C22=D22</f>
        <v>1</v>
      </c>
      <c r="C22" s="69" t="s">
        <v>2265</v>
      </c>
      <c r="D22" s="69" t="s">
        <v>2265</v>
      </c>
      <c r="E22" s="117" t="s">
        <v>2222</v>
      </c>
      <c r="F22" s="69" t="s">
        <v>2266</v>
      </c>
      <c r="G22" s="118">
        <v>45883</v>
      </c>
      <c r="H22" s="119">
        <v>28875000</v>
      </c>
      <c r="I22" s="116" t="b">
        <f>+K22=J22</f>
        <v>1</v>
      </c>
      <c r="J22" s="132">
        <v>45884</v>
      </c>
      <c r="K22" s="118">
        <v>45884</v>
      </c>
      <c r="L22" s="118">
        <v>46022</v>
      </c>
      <c r="M22" s="167" t="s">
        <v>174</v>
      </c>
      <c r="N22" s="121"/>
      <c r="O22" s="116"/>
    </row>
    <row r="23" spans="1:16" ht="14.25" customHeight="1">
      <c r="A23" s="174">
        <f>A22+1</f>
        <v>22</v>
      </c>
      <c r="B23" s="69" t="b">
        <f>+C23=D23</f>
        <v>1</v>
      </c>
      <c r="C23" s="69" t="s">
        <v>2267</v>
      </c>
      <c r="D23" s="69" t="s">
        <v>2267</v>
      </c>
      <c r="E23" s="117" t="s">
        <v>2222</v>
      </c>
      <c r="F23" s="69" t="s">
        <v>2268</v>
      </c>
      <c r="G23" s="118">
        <v>45883</v>
      </c>
      <c r="H23" s="119">
        <v>16583245</v>
      </c>
      <c r="I23" s="116" t="b">
        <f>+K23=J23</f>
        <v>1</v>
      </c>
      <c r="J23" s="132">
        <v>45889</v>
      </c>
      <c r="K23" s="118">
        <v>45889</v>
      </c>
      <c r="L23" s="118">
        <v>45949</v>
      </c>
      <c r="M23" s="167" t="s">
        <v>581</v>
      </c>
      <c r="N23" s="121" t="s">
        <v>26</v>
      </c>
      <c r="O23" s="116"/>
    </row>
    <row r="24" spans="1:16" ht="14.25" customHeight="1">
      <c r="A24" s="174">
        <f>A23+1</f>
        <v>23</v>
      </c>
      <c r="B24" s="69" t="b">
        <f>+C24=D24</f>
        <v>1</v>
      </c>
      <c r="C24" s="69" t="s">
        <v>2269</v>
      </c>
      <c r="D24" s="69" t="s">
        <v>2269</v>
      </c>
      <c r="E24" s="117" t="s">
        <v>2222</v>
      </c>
      <c r="F24" s="69" t="s">
        <v>2270</v>
      </c>
      <c r="G24" s="118">
        <v>45884</v>
      </c>
      <c r="H24" s="119">
        <v>22500000</v>
      </c>
      <c r="I24" s="116" t="b">
        <f>+K24=J24</f>
        <v>1</v>
      </c>
      <c r="J24" s="132">
        <v>45888</v>
      </c>
      <c r="K24" s="118">
        <v>45888</v>
      </c>
      <c r="L24" s="118">
        <v>46022</v>
      </c>
      <c r="M24" s="167" t="s">
        <v>594</v>
      </c>
      <c r="N24" s="121"/>
      <c r="O24" s="116"/>
    </row>
    <row r="25" spans="1:16" ht="14.25" customHeight="1">
      <c r="A25" s="138">
        <f>A24+1</f>
        <v>24</v>
      </c>
      <c r="B25" s="105" t="b">
        <f>+C25=D25</f>
        <v>1</v>
      </c>
      <c r="C25" s="106" t="s">
        <v>2271</v>
      </c>
      <c r="D25" s="106" t="s">
        <v>2271</v>
      </c>
      <c r="E25" s="156" t="s">
        <v>2226</v>
      </c>
      <c r="F25" s="106" t="s">
        <v>2272</v>
      </c>
      <c r="G25" s="154">
        <v>45884</v>
      </c>
      <c r="H25" s="109" t="s">
        <v>2191</v>
      </c>
      <c r="I25" s="110" t="b">
        <f>+K25=J25</f>
        <v>1</v>
      </c>
      <c r="J25" s="154">
        <v>45884</v>
      </c>
      <c r="K25" s="154">
        <v>45884</v>
      </c>
      <c r="L25" s="154">
        <v>45914</v>
      </c>
      <c r="M25" s="156" t="s">
        <v>436</v>
      </c>
      <c r="N25" s="157"/>
      <c r="O25" s="106"/>
      <c r="P25" s="11"/>
    </row>
    <row r="26" spans="1:16" ht="14.25" customHeight="1">
      <c r="A26" s="174">
        <f>A25+1</f>
        <v>25</v>
      </c>
      <c r="B26" s="69" t="b">
        <f>+C26=D26</f>
        <v>1</v>
      </c>
      <c r="C26" s="69" t="s">
        <v>2273</v>
      </c>
      <c r="D26" s="69" t="s">
        <v>2273</v>
      </c>
      <c r="E26" s="117" t="s">
        <v>2222</v>
      </c>
      <c r="F26" s="69" t="s">
        <v>2274</v>
      </c>
      <c r="G26" s="118">
        <v>45888</v>
      </c>
      <c r="H26" s="119">
        <v>16317000</v>
      </c>
      <c r="I26" s="116" t="b">
        <f>+K26=J26</f>
        <v>1</v>
      </c>
      <c r="J26" s="132">
        <v>45890</v>
      </c>
      <c r="K26" s="118">
        <v>45890</v>
      </c>
      <c r="L26" s="118">
        <v>46013</v>
      </c>
      <c r="M26" s="167" t="s">
        <v>67</v>
      </c>
      <c r="N26" s="121"/>
      <c r="O26" s="116"/>
    </row>
    <row r="27" spans="1:16" ht="14.25" customHeight="1">
      <c r="A27" s="174">
        <f>A26+1</f>
        <v>26</v>
      </c>
      <c r="B27" s="69" t="b">
        <f>+C27=D27</f>
        <v>1</v>
      </c>
      <c r="C27" s="69" t="s">
        <v>2275</v>
      </c>
      <c r="D27" s="69" t="s">
        <v>2275</v>
      </c>
      <c r="E27" s="117" t="s">
        <v>2222</v>
      </c>
      <c r="F27" s="69" t="s">
        <v>2276</v>
      </c>
      <c r="G27" s="118">
        <v>45888</v>
      </c>
      <c r="H27" s="119">
        <v>28098000</v>
      </c>
      <c r="I27" s="116" t="b">
        <f>+K27=J27</f>
        <v>1</v>
      </c>
      <c r="J27" s="132">
        <v>45890</v>
      </c>
      <c r="K27" s="118">
        <v>45890</v>
      </c>
      <c r="L27" s="118">
        <v>46011</v>
      </c>
      <c r="M27" s="167" t="s">
        <v>174</v>
      </c>
      <c r="N27" s="121"/>
      <c r="O27" s="116"/>
    </row>
    <row r="28" spans="1:16" ht="14.25" customHeight="1">
      <c r="A28" s="174">
        <v>27</v>
      </c>
      <c r="B28" s="69" t="b">
        <f>+C28=D28</f>
        <v>1</v>
      </c>
      <c r="C28" s="69" t="s">
        <v>2277</v>
      </c>
      <c r="D28" s="69" t="s">
        <v>2277</v>
      </c>
      <c r="E28" s="117" t="s">
        <v>2222</v>
      </c>
      <c r="F28" s="69" t="s">
        <v>2278</v>
      </c>
      <c r="G28" s="118">
        <v>45889</v>
      </c>
      <c r="H28" s="119">
        <v>45000000</v>
      </c>
      <c r="I28" s="116" t="b">
        <f>+K28=J28</f>
        <v>1</v>
      </c>
      <c r="J28" s="132">
        <v>45890</v>
      </c>
      <c r="K28" s="118">
        <v>45890</v>
      </c>
      <c r="L28" s="118">
        <v>46022</v>
      </c>
      <c r="M28" s="167" t="s">
        <v>174</v>
      </c>
      <c r="N28" s="121"/>
      <c r="O28" s="116"/>
    </row>
    <row r="29" spans="1:16" ht="14.25" customHeight="1">
      <c r="A29" s="174">
        <f>A28+1</f>
        <v>28</v>
      </c>
      <c r="B29" s="69" t="b">
        <f>+C29=D29</f>
        <v>1</v>
      </c>
      <c r="C29" s="69" t="s">
        <v>2279</v>
      </c>
      <c r="D29" s="69" t="s">
        <v>2279</v>
      </c>
      <c r="E29" s="117" t="s">
        <v>2222</v>
      </c>
      <c r="F29" s="69" t="s">
        <v>2280</v>
      </c>
      <c r="G29" s="118">
        <v>45890</v>
      </c>
      <c r="H29" s="119">
        <v>25042500</v>
      </c>
      <c r="I29" s="116" t="b">
        <f>+K29=J29</f>
        <v>1</v>
      </c>
      <c r="J29" s="132">
        <v>45894</v>
      </c>
      <c r="K29" s="118">
        <v>45894</v>
      </c>
      <c r="L29" s="118">
        <v>46022</v>
      </c>
      <c r="M29" s="167" t="s">
        <v>388</v>
      </c>
      <c r="N29" s="121"/>
      <c r="O29" s="116"/>
    </row>
    <row r="30" spans="1:16" ht="14.25" customHeight="1">
      <c r="A30" s="174">
        <f>A29+1</f>
        <v>29</v>
      </c>
      <c r="B30" s="69" t="b">
        <f>+C30=D30</f>
        <v>1</v>
      </c>
      <c r="C30" s="69" t="s">
        <v>2281</v>
      </c>
      <c r="D30" s="69" t="s">
        <v>2281</v>
      </c>
      <c r="E30" s="117" t="s">
        <v>2222</v>
      </c>
      <c r="F30" s="69" t="s">
        <v>2282</v>
      </c>
      <c r="G30" s="118">
        <v>45890</v>
      </c>
      <c r="H30" s="119">
        <v>33717600</v>
      </c>
      <c r="I30" s="116" t="b">
        <f>+K30=J30</f>
        <v>1</v>
      </c>
      <c r="J30" s="132">
        <v>45897</v>
      </c>
      <c r="K30" s="118">
        <v>45897</v>
      </c>
      <c r="L30" s="118">
        <v>46011</v>
      </c>
      <c r="M30" s="167" t="s">
        <v>174</v>
      </c>
      <c r="N30" s="121"/>
      <c r="O30" s="116"/>
    </row>
    <row r="31" spans="1:16" ht="14.25" customHeight="1">
      <c r="A31" s="174">
        <f>A30+1</f>
        <v>30</v>
      </c>
      <c r="B31" s="69" t="b">
        <f>+C31=D31</f>
        <v>1</v>
      </c>
      <c r="C31" s="69" t="s">
        <v>2283</v>
      </c>
      <c r="D31" s="69" t="s">
        <v>2283</v>
      </c>
      <c r="E31" s="117" t="s">
        <v>2222</v>
      </c>
      <c r="F31" s="69" t="s">
        <v>2284</v>
      </c>
      <c r="G31" s="118">
        <v>45890</v>
      </c>
      <c r="H31" s="119">
        <v>21580000</v>
      </c>
      <c r="I31" s="116" t="b">
        <f>+K31=J31</f>
        <v>1</v>
      </c>
      <c r="J31" s="132">
        <v>45891</v>
      </c>
      <c r="K31" s="118">
        <v>45891</v>
      </c>
      <c r="L31" s="118">
        <v>46020</v>
      </c>
      <c r="M31" s="167" t="s">
        <v>153</v>
      </c>
      <c r="N31" s="121"/>
      <c r="O31" s="116"/>
    </row>
    <row r="32" spans="1:16" ht="14.25" customHeight="1">
      <c r="A32" s="174">
        <v>31</v>
      </c>
      <c r="B32" s="69" t="b">
        <f>+C32=D32</f>
        <v>1</v>
      </c>
      <c r="C32" s="69" t="s">
        <v>2285</v>
      </c>
      <c r="D32" s="69" t="s">
        <v>2285</v>
      </c>
      <c r="E32" s="117" t="s">
        <v>2222</v>
      </c>
      <c r="F32" s="69" t="s">
        <v>2286</v>
      </c>
      <c r="G32" s="118">
        <v>45891</v>
      </c>
      <c r="H32" s="119">
        <v>28000000</v>
      </c>
      <c r="I32" s="116" t="b">
        <f>+K32=J32</f>
        <v>1</v>
      </c>
      <c r="J32" s="132">
        <v>45891</v>
      </c>
      <c r="K32" s="118">
        <v>45891</v>
      </c>
      <c r="L32" s="118">
        <v>45953</v>
      </c>
      <c r="M32" s="167" t="s">
        <v>93</v>
      </c>
      <c r="N32" s="121"/>
      <c r="O32" s="116"/>
    </row>
    <row r="33" spans="1:16" ht="14.25" customHeight="1">
      <c r="A33" s="174">
        <f>A32+1</f>
        <v>32</v>
      </c>
      <c r="B33" s="69" t="b">
        <f>+C33=D33</f>
        <v>1</v>
      </c>
      <c r="C33" s="69" t="s">
        <v>2287</v>
      </c>
      <c r="D33" s="69" t="s">
        <v>2287</v>
      </c>
      <c r="E33" s="117" t="s">
        <v>2222</v>
      </c>
      <c r="F33" s="69" t="s">
        <v>2288</v>
      </c>
      <c r="G33" s="118">
        <v>45891</v>
      </c>
      <c r="H33" s="119">
        <v>84000000</v>
      </c>
      <c r="I33" s="116" t="b">
        <f>+K33=J33</f>
        <v>1</v>
      </c>
      <c r="J33" s="132">
        <v>45891</v>
      </c>
      <c r="K33" s="118">
        <v>45891</v>
      </c>
      <c r="L33" s="118">
        <v>45953</v>
      </c>
      <c r="M33" s="167" t="s">
        <v>93</v>
      </c>
      <c r="N33" s="121"/>
      <c r="O33" s="116"/>
    </row>
    <row r="34" spans="1:16" ht="14.25" customHeight="1">
      <c r="A34" s="174">
        <f>A33+1</f>
        <v>33</v>
      </c>
      <c r="B34" s="69" t="b">
        <f>+C34=D34</f>
        <v>1</v>
      </c>
      <c r="C34" s="69" t="s">
        <v>2289</v>
      </c>
      <c r="D34" s="69" t="s">
        <v>2289</v>
      </c>
      <c r="E34" s="117" t="s">
        <v>2222</v>
      </c>
      <c r="F34" s="69" t="s">
        <v>2290</v>
      </c>
      <c r="G34" s="118">
        <v>45891</v>
      </c>
      <c r="H34" s="119">
        <v>46000000</v>
      </c>
      <c r="I34" s="116" t="b">
        <f>+K34=J34</f>
        <v>1</v>
      </c>
      <c r="J34" s="132">
        <v>45896</v>
      </c>
      <c r="K34" s="118">
        <v>45896</v>
      </c>
      <c r="L34" s="118">
        <v>45956</v>
      </c>
      <c r="M34" s="167" t="s">
        <v>93</v>
      </c>
      <c r="N34" s="121"/>
      <c r="O34" s="116"/>
    </row>
    <row r="35" spans="1:16" ht="14.25" customHeight="1">
      <c r="A35" s="174">
        <f>A34+1</f>
        <v>34</v>
      </c>
      <c r="B35" s="69" t="b">
        <f>+C35=D35</f>
        <v>1</v>
      </c>
      <c r="C35" s="69" t="s">
        <v>2291</v>
      </c>
      <c r="D35" s="69" t="s">
        <v>2291</v>
      </c>
      <c r="E35" s="117" t="s">
        <v>2222</v>
      </c>
      <c r="F35" s="69" t="s">
        <v>2292</v>
      </c>
      <c r="G35" s="118">
        <v>45891</v>
      </c>
      <c r="H35" s="119">
        <v>31500000</v>
      </c>
      <c r="I35" s="116" t="b">
        <f>+K35=J35</f>
        <v>1</v>
      </c>
      <c r="J35" s="132">
        <v>45896</v>
      </c>
      <c r="K35" s="118">
        <v>45896</v>
      </c>
      <c r="L35" s="118">
        <v>45956</v>
      </c>
      <c r="M35" s="167" t="s">
        <v>93</v>
      </c>
      <c r="N35" s="121"/>
      <c r="O35" s="116"/>
    </row>
    <row r="36" spans="1:16" ht="14.25" customHeight="1">
      <c r="A36" s="174">
        <f>A35+1</f>
        <v>35</v>
      </c>
      <c r="B36" s="69" t="b">
        <f t="shared" ref="B36:B41" si="2">+C36=D36</f>
        <v>1</v>
      </c>
      <c r="C36" s="69" t="s">
        <v>2293</v>
      </c>
      <c r="D36" s="69" t="s">
        <v>2293</v>
      </c>
      <c r="E36" s="117" t="s">
        <v>2222</v>
      </c>
      <c r="F36" s="69" t="s">
        <v>2294</v>
      </c>
      <c r="G36" s="118">
        <v>45893</v>
      </c>
      <c r="H36" s="119">
        <v>280000000</v>
      </c>
      <c r="I36" s="116" t="b">
        <f>+K36=J36</f>
        <v>1</v>
      </c>
      <c r="J36" s="132">
        <v>45898</v>
      </c>
      <c r="K36" s="118">
        <v>45898</v>
      </c>
      <c r="L36" s="118">
        <v>46019</v>
      </c>
      <c r="M36" s="167" t="s">
        <v>771</v>
      </c>
      <c r="N36" s="121"/>
      <c r="O36" s="116"/>
    </row>
    <row r="37" spans="1:16" ht="14.25" customHeight="1">
      <c r="A37" s="174">
        <f>A36+1</f>
        <v>36</v>
      </c>
      <c r="B37" s="69" t="b">
        <f t="shared" si="2"/>
        <v>1</v>
      </c>
      <c r="C37" s="69" t="s">
        <v>2295</v>
      </c>
      <c r="D37" s="69" t="s">
        <v>2295</v>
      </c>
      <c r="E37" s="117" t="s">
        <v>2222</v>
      </c>
      <c r="F37" s="69" t="s">
        <v>2296</v>
      </c>
      <c r="G37" s="118">
        <v>45894</v>
      </c>
      <c r="H37" s="119">
        <v>21000000</v>
      </c>
      <c r="I37" s="116" t="b">
        <f>+K37=J37</f>
        <v>1</v>
      </c>
      <c r="J37" s="132">
        <v>45896</v>
      </c>
      <c r="K37" s="118">
        <v>45896</v>
      </c>
      <c r="L37" s="118">
        <v>46016</v>
      </c>
      <c r="M37" s="167" t="s">
        <v>259</v>
      </c>
      <c r="N37" s="121"/>
      <c r="O37" s="116"/>
    </row>
    <row r="38" spans="1:16" ht="14.25" customHeight="1">
      <c r="A38" s="174">
        <f>A37+1</f>
        <v>37</v>
      </c>
      <c r="B38" s="69" t="b">
        <f t="shared" si="2"/>
        <v>1</v>
      </c>
      <c r="C38" s="69" t="s">
        <v>2297</v>
      </c>
      <c r="D38" s="69" t="s">
        <v>2297</v>
      </c>
      <c r="E38" s="117" t="s">
        <v>2222</v>
      </c>
      <c r="F38" s="69" t="s">
        <v>2298</v>
      </c>
      <c r="G38" s="118">
        <v>45894</v>
      </c>
      <c r="H38" s="119">
        <v>1916721011</v>
      </c>
      <c r="I38" s="116" t="b">
        <f>+K38=J38</f>
        <v>1</v>
      </c>
      <c r="J38" s="132">
        <v>45896</v>
      </c>
      <c r="K38" s="118">
        <v>45896</v>
      </c>
      <c r="L38" s="118">
        <v>46022</v>
      </c>
      <c r="M38" s="167" t="s">
        <v>771</v>
      </c>
      <c r="N38" s="121" t="s">
        <v>26</v>
      </c>
      <c r="O38" s="116"/>
    </row>
    <row r="39" spans="1:16" s="7" customFormat="1" ht="14.25" customHeight="1">
      <c r="A39" s="174">
        <v>38</v>
      </c>
      <c r="B39" s="69" t="b">
        <f>+C39=D39</f>
        <v>1</v>
      </c>
      <c r="C39" s="69" t="s">
        <v>2299</v>
      </c>
      <c r="D39" s="69" t="s">
        <v>2299</v>
      </c>
      <c r="E39" s="117" t="s">
        <v>2222</v>
      </c>
      <c r="F39" s="69" t="s">
        <v>2300</v>
      </c>
      <c r="G39" s="118">
        <v>45894</v>
      </c>
      <c r="H39" s="119">
        <v>23100000</v>
      </c>
      <c r="I39" s="116" t="b">
        <f>+K39=J39</f>
        <v>1</v>
      </c>
      <c r="J39" s="132">
        <v>45895</v>
      </c>
      <c r="K39" s="118">
        <v>45895</v>
      </c>
      <c r="L39" s="118">
        <v>46006</v>
      </c>
      <c r="M39" s="167" t="s">
        <v>174</v>
      </c>
      <c r="N39" s="121"/>
      <c r="O39" s="116"/>
      <c r="P39" s="73"/>
    </row>
    <row r="40" spans="1:16" ht="14.25" customHeight="1">
      <c r="A40" s="174">
        <v>39</v>
      </c>
      <c r="B40" s="69" t="b">
        <f t="shared" si="2"/>
        <v>1</v>
      </c>
      <c r="C40" s="69" t="s">
        <v>2301</v>
      </c>
      <c r="D40" s="69" t="s">
        <v>2301</v>
      </c>
      <c r="E40" s="117" t="s">
        <v>2222</v>
      </c>
      <c r="F40" s="69" t="s">
        <v>2302</v>
      </c>
      <c r="G40" s="118">
        <v>45894</v>
      </c>
      <c r="H40" s="119">
        <v>28728000</v>
      </c>
      <c r="I40" s="116" t="b">
        <f>+K40=J40</f>
        <v>1</v>
      </c>
      <c r="J40" s="132">
        <v>45895</v>
      </c>
      <c r="K40" s="118">
        <v>45895</v>
      </c>
      <c r="L40" s="118">
        <v>46011</v>
      </c>
      <c r="M40" s="167" t="s">
        <v>174</v>
      </c>
      <c r="N40" s="121"/>
      <c r="O40" s="116"/>
    </row>
    <row r="41" spans="1:16" ht="14.25" customHeight="1">
      <c r="A41" s="174">
        <f>A40+1</f>
        <v>40</v>
      </c>
      <c r="B41" s="69" t="b">
        <f t="shared" si="2"/>
        <v>1</v>
      </c>
      <c r="C41" s="69" t="s">
        <v>2303</v>
      </c>
      <c r="D41" s="69" t="s">
        <v>2303</v>
      </c>
      <c r="E41" s="117" t="s">
        <v>2222</v>
      </c>
      <c r="F41" s="69" t="s">
        <v>2304</v>
      </c>
      <c r="G41" s="118">
        <v>45894</v>
      </c>
      <c r="H41" s="119">
        <v>62269900</v>
      </c>
      <c r="I41" s="116" t="b">
        <f>+K41=J41</f>
        <v>1</v>
      </c>
      <c r="J41" s="132">
        <v>45896</v>
      </c>
      <c r="K41" s="118">
        <v>45896</v>
      </c>
      <c r="L41" s="118">
        <v>45957</v>
      </c>
      <c r="M41" s="167" t="s">
        <v>577</v>
      </c>
      <c r="N41" s="121"/>
      <c r="O41" s="116"/>
    </row>
    <row r="42" spans="1:16" ht="14.25" customHeight="1">
      <c r="A42" s="174">
        <f>A41+1</f>
        <v>41</v>
      </c>
      <c r="B42" s="69" t="b">
        <f t="shared" ref="B42:B44" si="3">+C42=D42</f>
        <v>1</v>
      </c>
      <c r="C42" s="69" t="s">
        <v>2305</v>
      </c>
      <c r="D42" s="69" t="s">
        <v>2305</v>
      </c>
      <c r="E42" s="117" t="s">
        <v>2222</v>
      </c>
      <c r="F42" s="69" t="s">
        <v>2306</v>
      </c>
      <c r="G42" s="118">
        <v>45895</v>
      </c>
      <c r="H42" s="119">
        <v>42712685</v>
      </c>
      <c r="I42" s="116" t="b">
        <f>+K42=J42</f>
        <v>1</v>
      </c>
      <c r="J42" s="118">
        <v>45897</v>
      </c>
      <c r="K42" s="118">
        <v>45897</v>
      </c>
      <c r="L42" s="118">
        <v>45900</v>
      </c>
      <c r="M42" s="167" t="s">
        <v>436</v>
      </c>
      <c r="N42" s="121"/>
      <c r="O42" s="116"/>
    </row>
    <row r="43" spans="1:16" ht="14.25" customHeight="1">
      <c r="A43" s="174">
        <v>42</v>
      </c>
      <c r="B43" s="69" t="b">
        <f t="shared" si="3"/>
        <v>1</v>
      </c>
      <c r="C43" s="69" t="s">
        <v>2307</v>
      </c>
      <c r="D43" s="69" t="s">
        <v>2307</v>
      </c>
      <c r="E43" s="117" t="s">
        <v>2222</v>
      </c>
      <c r="F43" s="69" t="s">
        <v>2308</v>
      </c>
      <c r="G43" s="118">
        <v>45896</v>
      </c>
      <c r="H43" s="119">
        <v>29340000</v>
      </c>
      <c r="I43" s="116" t="b">
        <f>+K43=J43</f>
        <v>1</v>
      </c>
      <c r="J43" s="132">
        <v>45897</v>
      </c>
      <c r="K43" s="118">
        <v>45897</v>
      </c>
      <c r="L43" s="118">
        <v>46018</v>
      </c>
      <c r="M43" s="167" t="s">
        <v>1188</v>
      </c>
      <c r="N43" s="121"/>
      <c r="O43" s="116"/>
    </row>
    <row r="44" spans="1:16" ht="14.25" customHeight="1">
      <c r="A44" s="174">
        <v>43</v>
      </c>
      <c r="B44" s="69" t="b">
        <f t="shared" si="3"/>
        <v>1</v>
      </c>
      <c r="C44" s="69" t="s">
        <v>2309</v>
      </c>
      <c r="D44" s="69" t="s">
        <v>2309</v>
      </c>
      <c r="E44" s="117" t="s">
        <v>2222</v>
      </c>
      <c r="F44" s="69" t="s">
        <v>2310</v>
      </c>
      <c r="G44" s="118">
        <v>45896</v>
      </c>
      <c r="H44" s="119">
        <v>198333334</v>
      </c>
      <c r="I44" s="116" t="b">
        <f>+K44=J44</f>
        <v>1</v>
      </c>
      <c r="J44" s="132">
        <v>45897</v>
      </c>
      <c r="K44" s="118">
        <v>45897</v>
      </c>
      <c r="L44" s="118">
        <v>46022</v>
      </c>
      <c r="M44" s="167" t="s">
        <v>430</v>
      </c>
      <c r="N44" s="121"/>
      <c r="O44" s="116"/>
    </row>
    <row r="45" spans="1:16" ht="14.25" customHeight="1">
      <c r="A45" s="174">
        <v>44</v>
      </c>
      <c r="B45" s="69" t="b">
        <f t="shared" ref="B45" si="4">+C45=D45</f>
        <v>1</v>
      </c>
      <c r="C45" s="69" t="s">
        <v>2311</v>
      </c>
      <c r="D45" s="69" t="s">
        <v>2311</v>
      </c>
      <c r="E45" s="117" t="s">
        <v>2222</v>
      </c>
      <c r="F45" s="69" t="s">
        <v>2312</v>
      </c>
      <c r="G45" s="118">
        <v>45897</v>
      </c>
      <c r="H45" s="119">
        <v>29337000</v>
      </c>
      <c r="I45" s="116" t="b">
        <f>+K45=J45</f>
        <v>1</v>
      </c>
      <c r="J45" s="132">
        <v>45898</v>
      </c>
      <c r="K45" s="118">
        <v>45898</v>
      </c>
      <c r="L45" s="118">
        <v>46021</v>
      </c>
      <c r="M45" s="167" t="s">
        <v>1188</v>
      </c>
      <c r="N45" s="121"/>
      <c r="O45" s="116"/>
    </row>
    <row r="46" spans="1:16" ht="14.25" customHeight="1">
      <c r="C46" s="73"/>
      <c r="D46" s="147"/>
      <c r="H46" s="6"/>
    </row>
    <row r="47" spans="1:16" ht="14.25" customHeight="1">
      <c r="A47" s="17" t="s">
        <v>873</v>
      </c>
      <c r="B47" s="190">
        <v>54</v>
      </c>
      <c r="C47" s="190" t="s">
        <v>874</v>
      </c>
      <c r="D47" s="147"/>
      <c r="E47" s="148"/>
    </row>
    <row r="48" spans="1:16" ht="14.25" customHeight="1">
      <c r="A48" s="17" t="s">
        <v>875</v>
      </c>
      <c r="B48" s="17">
        <v>6</v>
      </c>
      <c r="C48" s="17" t="s">
        <v>1929</v>
      </c>
      <c r="H48" s="6"/>
    </row>
    <row r="49" spans="1:8" ht="14.25" customHeight="1">
      <c r="A49" s="17" t="s">
        <v>877</v>
      </c>
      <c r="B49" s="17">
        <f>+B47-B48-6</f>
        <v>42</v>
      </c>
      <c r="C49" s="17" t="s">
        <v>2313</v>
      </c>
      <c r="E49" s="148"/>
      <c r="H49" s="6"/>
    </row>
    <row r="50" spans="1:8" ht="14.25" customHeight="1">
      <c r="A50" s="17" t="s">
        <v>879</v>
      </c>
      <c r="B50" s="21">
        <v>0</v>
      </c>
      <c r="C50" s="17" t="s">
        <v>880</v>
      </c>
      <c r="H50" s="6"/>
    </row>
    <row r="51" spans="1:8" ht="14.25" customHeight="1">
      <c r="A51" s="17" t="s">
        <v>882</v>
      </c>
      <c r="B51" s="190">
        <f>+B49+B50</f>
        <v>42</v>
      </c>
      <c r="C51" s="190" t="s">
        <v>883</v>
      </c>
      <c r="E51" s="148"/>
      <c r="H51" s="6"/>
    </row>
    <row r="52" spans="1:8" ht="14.25" customHeight="1">
      <c r="A52" s="82" t="s">
        <v>2314</v>
      </c>
      <c r="B52" s="21">
        <v>16</v>
      </c>
      <c r="C52" s="21" t="s">
        <v>2315</v>
      </c>
      <c r="H52" s="6"/>
    </row>
    <row r="53" spans="1:8" ht="14.25" customHeight="1">
      <c r="A53" s="84"/>
      <c r="B53" s="84"/>
      <c r="C53" s="84"/>
      <c r="E53" s="150"/>
      <c r="H53" s="6"/>
    </row>
    <row r="54" spans="1:8" ht="14.25" customHeight="1">
      <c r="A54" s="85" t="s">
        <v>873</v>
      </c>
      <c r="B54" s="117">
        <f>+B47-5+5</f>
        <v>54</v>
      </c>
      <c r="C54" s="191" t="s">
        <v>886</v>
      </c>
      <c r="H54" s="6"/>
    </row>
    <row r="55" spans="1:8" ht="14.25" customHeight="1">
      <c r="H55" s="6"/>
    </row>
    <row r="56" spans="1:8" ht="14.25" customHeight="1">
      <c r="H56" s="6"/>
    </row>
    <row r="57" spans="1:8" ht="14.25" customHeight="1">
      <c r="H57" s="6"/>
    </row>
    <row r="58" spans="1:8" ht="14.25" customHeight="1">
      <c r="H58" s="6"/>
    </row>
  </sheetData>
  <sheetProtection sheet="1" objects="1" scenarios="1"/>
  <autoFilter ref="A1:O1" xr:uid="{00000000-0009-0000-0000-000002000000}"/>
  <pageMargins left="0.7" right="0.7" top="0.75" bottom="0.75" header="0.3" footer="0.3"/>
  <pageSetup paperSize="281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1D63D-4A06-4F73-BB0A-21FE17853A47}">
  <dimension ref="A1:P125"/>
  <sheetViews>
    <sheetView topLeftCell="J78" zoomScaleNormal="100" workbookViewId="0">
      <selection activeCell="M94" sqref="M94"/>
    </sheetView>
  </sheetViews>
  <sheetFormatPr defaultColWidth="11" defaultRowHeight="14.25" customHeight="1"/>
  <cols>
    <col min="1" max="1" width="16.125" style="199" customWidth="1"/>
    <col min="2" max="2" width="21.25" style="73" customWidth="1"/>
    <col min="3" max="3" width="28.5" style="73" customWidth="1"/>
    <col min="4" max="4" width="20.375" style="73" customWidth="1"/>
    <col min="5" max="5" width="61.875" style="200" customWidth="1"/>
    <col min="6" max="6" width="27.375" style="73" customWidth="1"/>
    <col min="7" max="7" width="19.5" style="73" customWidth="1"/>
    <col min="8" max="8" width="20.125" style="149" customWidth="1"/>
    <col min="9" max="9" width="18.125" style="73" customWidth="1"/>
    <col min="10" max="10" width="17.125" style="73" customWidth="1"/>
    <col min="11" max="12" width="19.875" style="73" customWidth="1"/>
    <col min="13" max="13" width="92" style="73" customWidth="1"/>
    <col min="14" max="14" width="68.75" style="73" customWidth="1"/>
    <col min="15" max="15" width="34.875" style="73" customWidth="1"/>
    <col min="16" max="16384" width="11" style="73"/>
  </cols>
  <sheetData>
    <row r="1" spans="1:16" ht="12.75">
      <c r="A1" s="207" t="s">
        <v>2316</v>
      </c>
      <c r="B1" s="201" t="s">
        <v>0</v>
      </c>
      <c r="C1" s="201" t="s">
        <v>1</v>
      </c>
      <c r="D1" s="202" t="s">
        <v>2</v>
      </c>
      <c r="E1" s="203" t="s">
        <v>3</v>
      </c>
      <c r="F1" s="202" t="s">
        <v>4</v>
      </c>
      <c r="G1" s="88" t="s">
        <v>5</v>
      </c>
      <c r="H1" s="204" t="s">
        <v>6</v>
      </c>
      <c r="I1" s="202" t="s">
        <v>7</v>
      </c>
      <c r="J1" s="202" t="s">
        <v>8</v>
      </c>
      <c r="K1" s="202" t="s">
        <v>9</v>
      </c>
      <c r="L1" s="202" t="s">
        <v>10</v>
      </c>
      <c r="M1" s="202" t="s">
        <v>2021</v>
      </c>
      <c r="N1" s="202" t="s">
        <v>11</v>
      </c>
      <c r="O1" s="202" t="s">
        <v>12</v>
      </c>
    </row>
    <row r="2" spans="1:16" ht="14.25" customHeight="1">
      <c r="A2" s="174">
        <v>1</v>
      </c>
      <c r="B2" s="69" t="b">
        <f>+C2=D2</f>
        <v>1</v>
      </c>
      <c r="C2" s="69" t="s">
        <v>2317</v>
      </c>
      <c r="D2" s="69" t="s">
        <v>2317</v>
      </c>
      <c r="E2" s="117" t="s">
        <v>2318</v>
      </c>
      <c r="F2" s="69" t="s">
        <v>2319</v>
      </c>
      <c r="G2" s="118">
        <v>45845</v>
      </c>
      <c r="H2" s="205">
        <v>232976014</v>
      </c>
      <c r="I2" s="116" t="b">
        <f>+K2=J2</f>
        <v>1</v>
      </c>
      <c r="J2" s="132">
        <v>45903</v>
      </c>
      <c r="K2" s="118">
        <v>45903</v>
      </c>
      <c r="L2" s="118">
        <v>45993</v>
      </c>
      <c r="M2" s="167" t="s">
        <v>2320</v>
      </c>
      <c r="N2" s="121"/>
      <c r="O2" s="116"/>
    </row>
    <row r="3" spans="1:16" ht="14.25" customHeight="1">
      <c r="A3" s="193">
        <f>+A2+1</f>
        <v>2</v>
      </c>
      <c r="B3" s="105" t="b">
        <f>+C3=D3</f>
        <v>1</v>
      </c>
      <c r="C3" s="106" t="s">
        <v>2321</v>
      </c>
      <c r="D3" s="106" t="s">
        <v>2321</v>
      </c>
      <c r="E3" s="156" t="s">
        <v>2226</v>
      </c>
      <c r="F3" s="106" t="s">
        <v>2322</v>
      </c>
      <c r="G3" s="154">
        <v>45885</v>
      </c>
      <c r="H3" s="109">
        <v>0</v>
      </c>
      <c r="I3" s="110" t="b">
        <f>+K3=J3</f>
        <v>1</v>
      </c>
      <c r="J3" s="154">
        <v>45901</v>
      </c>
      <c r="K3" s="154">
        <v>45901</v>
      </c>
      <c r="L3" s="154">
        <v>49490</v>
      </c>
      <c r="M3" s="156" t="s">
        <v>126</v>
      </c>
      <c r="N3" s="157"/>
      <c r="O3" s="106"/>
      <c r="P3" s="84"/>
    </row>
    <row r="4" spans="1:16" ht="14.25" customHeight="1">
      <c r="A4" s="174">
        <f>+A3+1</f>
        <v>3</v>
      </c>
      <c r="B4" s="69" t="b">
        <f>+C4=D4</f>
        <v>1</v>
      </c>
      <c r="C4" s="69" t="s">
        <v>2323</v>
      </c>
      <c r="D4" s="69" t="s">
        <v>2323</v>
      </c>
      <c r="E4" s="117" t="s">
        <v>2318</v>
      </c>
      <c r="F4" s="69" t="s">
        <v>2324</v>
      </c>
      <c r="G4" s="118">
        <v>45891</v>
      </c>
      <c r="H4" s="119">
        <v>24062500</v>
      </c>
      <c r="I4" s="116" t="b">
        <f>+K4=J4</f>
        <v>1</v>
      </c>
      <c r="J4" s="132">
        <v>45904</v>
      </c>
      <c r="K4" s="118">
        <v>45904</v>
      </c>
      <c r="L4" s="118">
        <v>46011</v>
      </c>
      <c r="M4" s="167" t="s">
        <v>430</v>
      </c>
      <c r="N4" s="121"/>
      <c r="O4" s="116"/>
    </row>
    <row r="5" spans="1:16" ht="14.25" customHeight="1">
      <c r="A5" s="193">
        <f>+A4+1</f>
        <v>4</v>
      </c>
      <c r="B5" s="105" t="b">
        <f>+C5=D5</f>
        <v>1</v>
      </c>
      <c r="C5" s="106" t="s">
        <v>2325</v>
      </c>
      <c r="D5" s="106" t="s">
        <v>2325</v>
      </c>
      <c r="E5" s="156" t="s">
        <v>2226</v>
      </c>
      <c r="F5" s="106" t="s">
        <v>2326</v>
      </c>
      <c r="G5" s="154">
        <v>45895</v>
      </c>
      <c r="H5" s="109" t="s">
        <v>2191</v>
      </c>
      <c r="I5" s="110" t="b">
        <f>+K5=J5</f>
        <v>1</v>
      </c>
      <c r="J5" s="154">
        <v>45908</v>
      </c>
      <c r="K5" s="154">
        <v>45908</v>
      </c>
      <c r="L5" s="154">
        <v>46752</v>
      </c>
      <c r="M5" s="156" t="s">
        <v>126</v>
      </c>
      <c r="N5" s="157"/>
      <c r="O5" s="106"/>
      <c r="P5" s="84"/>
    </row>
    <row r="6" spans="1:16" ht="14.25" customHeight="1">
      <c r="A6" s="174">
        <f>+A5+1</f>
        <v>5</v>
      </c>
      <c r="B6" s="69" t="b">
        <f>+C6=D6</f>
        <v>1</v>
      </c>
      <c r="C6" s="69" t="s">
        <v>2327</v>
      </c>
      <c r="D6" s="69" t="s">
        <v>2327</v>
      </c>
      <c r="E6" s="117" t="s">
        <v>2318</v>
      </c>
      <c r="F6" s="69" t="s">
        <v>2328</v>
      </c>
      <c r="G6" s="118">
        <v>45895</v>
      </c>
      <c r="H6" s="119">
        <v>10683750</v>
      </c>
      <c r="I6" s="116" t="b">
        <f>+K6=J6</f>
        <v>1</v>
      </c>
      <c r="J6" s="132">
        <v>45902</v>
      </c>
      <c r="K6" s="118">
        <v>45902</v>
      </c>
      <c r="L6" s="118">
        <v>46001</v>
      </c>
      <c r="M6" s="167" t="s">
        <v>430</v>
      </c>
      <c r="N6" s="121"/>
      <c r="O6" s="116"/>
    </row>
    <row r="7" spans="1:16" ht="14.25" customHeight="1">
      <c r="A7" s="174">
        <f>+A6+1</f>
        <v>6</v>
      </c>
      <c r="B7" s="69" t="b">
        <f>+C7=D7</f>
        <v>1</v>
      </c>
      <c r="C7" s="69" t="s">
        <v>2329</v>
      </c>
      <c r="D7" s="69" t="s">
        <v>2329</v>
      </c>
      <c r="E7" s="117" t="s">
        <v>2318</v>
      </c>
      <c r="F7" s="69" t="s">
        <v>2330</v>
      </c>
      <c r="G7" s="118">
        <v>45896</v>
      </c>
      <c r="H7" s="119">
        <v>40000000</v>
      </c>
      <c r="I7" s="116" t="b">
        <f>+K7=J7</f>
        <v>1</v>
      </c>
      <c r="J7" s="132">
        <v>45901</v>
      </c>
      <c r="K7" s="118">
        <v>45901</v>
      </c>
      <c r="L7" s="118">
        <v>46022</v>
      </c>
      <c r="M7" s="167" t="s">
        <v>174</v>
      </c>
      <c r="N7" s="121"/>
      <c r="O7" s="116"/>
    </row>
    <row r="8" spans="1:16" ht="14.25" customHeight="1">
      <c r="A8" s="174">
        <f>+A7+1</f>
        <v>7</v>
      </c>
      <c r="B8" s="69" t="b">
        <f>+C8=D8</f>
        <v>1</v>
      </c>
      <c r="C8" s="69" t="s">
        <v>2331</v>
      </c>
      <c r="D8" s="69" t="s">
        <v>2331</v>
      </c>
      <c r="E8" s="117" t="s">
        <v>2318</v>
      </c>
      <c r="F8" s="69" t="s">
        <v>2332</v>
      </c>
      <c r="G8" s="118">
        <v>45896</v>
      </c>
      <c r="H8" s="119">
        <v>11648000</v>
      </c>
      <c r="I8" s="116" t="b">
        <f>+K8=J8</f>
        <v>1</v>
      </c>
      <c r="J8" s="132">
        <v>45901</v>
      </c>
      <c r="K8" s="118">
        <v>45901</v>
      </c>
      <c r="L8" s="118">
        <v>45942</v>
      </c>
      <c r="M8" s="167" t="s">
        <v>430</v>
      </c>
      <c r="N8" s="121"/>
      <c r="O8" s="116"/>
    </row>
    <row r="9" spans="1:16" ht="14.25" customHeight="1">
      <c r="A9" s="174">
        <f>+A8+1</f>
        <v>8</v>
      </c>
      <c r="B9" s="69" t="b">
        <f>+C9=D9</f>
        <v>1</v>
      </c>
      <c r="C9" s="69" t="s">
        <v>2333</v>
      </c>
      <c r="D9" s="69" t="s">
        <v>2333</v>
      </c>
      <c r="E9" s="117" t="s">
        <v>2318</v>
      </c>
      <c r="F9" s="69" t="s">
        <v>2334</v>
      </c>
      <c r="G9" s="118">
        <v>45896</v>
      </c>
      <c r="H9" s="119">
        <v>128936500</v>
      </c>
      <c r="I9" s="116" t="b">
        <f>+K9=J9</f>
        <v>1</v>
      </c>
      <c r="J9" s="132">
        <v>45909</v>
      </c>
      <c r="K9" s="118">
        <v>45909</v>
      </c>
      <c r="L9" s="118">
        <v>46019</v>
      </c>
      <c r="M9" s="167" t="s">
        <v>259</v>
      </c>
      <c r="N9" s="121"/>
      <c r="O9" s="116"/>
    </row>
    <row r="10" spans="1:16" ht="14.25" customHeight="1">
      <c r="A10" s="174">
        <f>+A9+1</f>
        <v>9</v>
      </c>
      <c r="B10" s="69" t="b">
        <f>+C10=D10</f>
        <v>1</v>
      </c>
      <c r="C10" s="69" t="s">
        <v>2335</v>
      </c>
      <c r="D10" s="69" t="s">
        <v>2335</v>
      </c>
      <c r="E10" s="117" t="s">
        <v>2318</v>
      </c>
      <c r="F10" s="69" t="s">
        <v>2336</v>
      </c>
      <c r="G10" s="118">
        <v>45897</v>
      </c>
      <c r="H10" s="205">
        <v>10010000</v>
      </c>
      <c r="I10" s="116" t="b">
        <f>+K10=J10</f>
        <v>1</v>
      </c>
      <c r="J10" s="132">
        <v>45903</v>
      </c>
      <c r="K10" s="118">
        <v>45903</v>
      </c>
      <c r="L10" s="118">
        <v>46001</v>
      </c>
      <c r="M10" s="167" t="s">
        <v>430</v>
      </c>
      <c r="N10" s="121"/>
      <c r="O10" s="116"/>
    </row>
    <row r="11" spans="1:16" ht="14.25" customHeight="1">
      <c r="A11" s="174">
        <f>+A10+1</f>
        <v>10</v>
      </c>
      <c r="B11" s="69" t="b">
        <f>+C11=D11</f>
        <v>1</v>
      </c>
      <c r="C11" s="69" t="s">
        <v>2337</v>
      </c>
      <c r="D11" s="69" t="s">
        <v>2337</v>
      </c>
      <c r="E11" s="117" t="s">
        <v>2318</v>
      </c>
      <c r="F11" s="69" t="s">
        <v>2338</v>
      </c>
      <c r="G11" s="118">
        <v>45897</v>
      </c>
      <c r="H11" s="205">
        <v>13567000</v>
      </c>
      <c r="I11" s="116" t="b">
        <f>+K11=J11</f>
        <v>1</v>
      </c>
      <c r="J11" s="132">
        <v>45901</v>
      </c>
      <c r="K11" s="118">
        <v>45901</v>
      </c>
      <c r="L11" s="118">
        <v>46011</v>
      </c>
      <c r="M11" s="167" t="s">
        <v>594</v>
      </c>
      <c r="N11" s="121"/>
      <c r="O11" s="116"/>
    </row>
    <row r="12" spans="1:16" ht="14.25" customHeight="1">
      <c r="A12" s="174">
        <f>+A11+1</f>
        <v>11</v>
      </c>
      <c r="B12" s="69" t="b">
        <f>+C12=D12</f>
        <v>1</v>
      </c>
      <c r="C12" s="69" t="s">
        <v>2339</v>
      </c>
      <c r="D12" s="69" t="s">
        <v>2339</v>
      </c>
      <c r="E12" s="117" t="s">
        <v>2318</v>
      </c>
      <c r="F12" s="69" t="s">
        <v>2340</v>
      </c>
      <c r="G12" s="118">
        <v>45898</v>
      </c>
      <c r="H12" s="119">
        <v>29340000</v>
      </c>
      <c r="I12" s="116" t="b">
        <f>+K12=J12</f>
        <v>1</v>
      </c>
      <c r="J12" s="132">
        <v>45901</v>
      </c>
      <c r="K12" s="118">
        <v>45901</v>
      </c>
      <c r="L12" s="118">
        <v>46021</v>
      </c>
      <c r="M12" s="167" t="s">
        <v>1188</v>
      </c>
      <c r="N12" s="121"/>
      <c r="O12" s="116"/>
    </row>
    <row r="13" spans="1:16" ht="14.25" customHeight="1">
      <c r="A13" s="174">
        <f>+A12+1</f>
        <v>12</v>
      </c>
      <c r="B13" s="69" t="b">
        <f>+C13=D13</f>
        <v>1</v>
      </c>
      <c r="C13" s="69" t="s">
        <v>2341</v>
      </c>
      <c r="D13" s="69" t="s">
        <v>2341</v>
      </c>
      <c r="E13" s="117" t="s">
        <v>2318</v>
      </c>
      <c r="F13" s="69" t="s">
        <v>2342</v>
      </c>
      <c r="G13" s="118">
        <v>45898</v>
      </c>
      <c r="H13" s="119">
        <v>21945000</v>
      </c>
      <c r="I13" s="116" t="b">
        <f>+K13=J13</f>
        <v>1</v>
      </c>
      <c r="J13" s="132">
        <v>45901</v>
      </c>
      <c r="K13" s="118">
        <v>45901</v>
      </c>
      <c r="L13" s="118">
        <v>46011</v>
      </c>
      <c r="M13" s="167" t="s">
        <v>174</v>
      </c>
      <c r="N13" s="121"/>
      <c r="O13" s="116"/>
    </row>
    <row r="14" spans="1:16" ht="14.25" customHeight="1">
      <c r="A14" s="174">
        <f>+A13+1</f>
        <v>13</v>
      </c>
      <c r="B14" s="69" t="b">
        <f>+C14=D14</f>
        <v>1</v>
      </c>
      <c r="C14" s="69" t="s">
        <v>2343</v>
      </c>
      <c r="D14" s="69" t="s">
        <v>2343</v>
      </c>
      <c r="E14" s="117" t="s">
        <v>2318</v>
      </c>
      <c r="F14" s="69" t="s">
        <v>2344</v>
      </c>
      <c r="G14" s="118">
        <v>45898</v>
      </c>
      <c r="H14" s="119">
        <v>25025000</v>
      </c>
      <c r="I14" s="116" t="b">
        <f>+K14=J14</f>
        <v>1</v>
      </c>
      <c r="J14" s="132">
        <v>45901</v>
      </c>
      <c r="K14" s="118">
        <v>45901</v>
      </c>
      <c r="L14" s="118">
        <v>46011</v>
      </c>
      <c r="M14" s="167" t="s">
        <v>174</v>
      </c>
      <c r="N14" s="121"/>
      <c r="O14" s="116"/>
    </row>
    <row r="15" spans="1:16" ht="14.25" customHeight="1">
      <c r="A15" s="174">
        <f>+A14+1</f>
        <v>14</v>
      </c>
      <c r="B15" s="69" t="b">
        <f>+C15=D15</f>
        <v>1</v>
      </c>
      <c r="C15" s="69" t="s">
        <v>2345</v>
      </c>
      <c r="D15" s="69" t="s">
        <v>2345</v>
      </c>
      <c r="E15" s="117" t="s">
        <v>2318</v>
      </c>
      <c r="F15" s="69" t="s">
        <v>2346</v>
      </c>
      <c r="G15" s="118">
        <v>45898</v>
      </c>
      <c r="H15" s="205">
        <v>25756500</v>
      </c>
      <c r="I15" s="116" t="b">
        <f>+K15=J15</f>
        <v>1</v>
      </c>
      <c r="J15" s="132">
        <v>45901</v>
      </c>
      <c r="K15" s="118">
        <v>45901</v>
      </c>
      <c r="L15" s="118">
        <v>46011</v>
      </c>
      <c r="M15" s="167" t="s">
        <v>174</v>
      </c>
      <c r="N15" s="121"/>
      <c r="O15" s="116"/>
    </row>
    <row r="16" spans="1:16" ht="14.25" customHeight="1">
      <c r="A16" s="174">
        <f>+A15+1</f>
        <v>15</v>
      </c>
      <c r="B16" s="69" t="b">
        <f>+C16=D16</f>
        <v>1</v>
      </c>
      <c r="C16" s="69" t="s">
        <v>2347</v>
      </c>
      <c r="D16" s="69" t="s">
        <v>2347</v>
      </c>
      <c r="E16" s="117" t="s">
        <v>2318</v>
      </c>
      <c r="F16" s="69" t="s">
        <v>2348</v>
      </c>
      <c r="G16" s="118">
        <v>45898</v>
      </c>
      <c r="H16" s="205">
        <v>10010000</v>
      </c>
      <c r="I16" s="116" t="b">
        <f>+K16=J16</f>
        <v>1</v>
      </c>
      <c r="J16" s="132">
        <v>45902</v>
      </c>
      <c r="K16" s="118">
        <v>45902</v>
      </c>
      <c r="L16" s="118">
        <v>46001</v>
      </c>
      <c r="M16" s="167" t="s">
        <v>430</v>
      </c>
      <c r="N16" s="121"/>
      <c r="O16" s="116"/>
    </row>
    <row r="17" spans="1:15" ht="14.25" customHeight="1">
      <c r="A17" s="174">
        <f>+A16+1</f>
        <v>16</v>
      </c>
      <c r="B17" s="69" t="b">
        <f>+C17=D17</f>
        <v>1</v>
      </c>
      <c r="C17" s="69" t="s">
        <v>2349</v>
      </c>
      <c r="D17" s="69" t="s">
        <v>2349</v>
      </c>
      <c r="E17" s="117" t="s">
        <v>2318</v>
      </c>
      <c r="F17" s="69" t="s">
        <v>2350</v>
      </c>
      <c r="G17" s="118">
        <v>45898</v>
      </c>
      <c r="H17" s="205">
        <v>16184666</v>
      </c>
      <c r="I17" s="116" t="b">
        <f>+K17=J17</f>
        <v>1</v>
      </c>
      <c r="J17" s="132">
        <v>45901</v>
      </c>
      <c r="K17" s="118">
        <v>45901</v>
      </c>
      <c r="L17" s="118">
        <v>46011</v>
      </c>
      <c r="M17" s="167" t="s">
        <v>174</v>
      </c>
      <c r="N17" s="121"/>
      <c r="O17" s="116"/>
    </row>
    <row r="18" spans="1:15" ht="14.25" customHeight="1">
      <c r="A18" s="174">
        <f>+A17+1</f>
        <v>17</v>
      </c>
      <c r="B18" s="69" t="b">
        <f>+C18=D18</f>
        <v>1</v>
      </c>
      <c r="C18" s="69" t="s">
        <v>2351</v>
      </c>
      <c r="D18" s="69" t="s">
        <v>2351</v>
      </c>
      <c r="E18" s="117" t="s">
        <v>2318</v>
      </c>
      <c r="F18" s="69" t="s">
        <v>2352</v>
      </c>
      <c r="G18" s="118">
        <v>45898</v>
      </c>
      <c r="H18" s="205">
        <v>11648000</v>
      </c>
      <c r="I18" s="116" t="b">
        <f>+K18=J18</f>
        <v>1</v>
      </c>
      <c r="J18" s="132">
        <v>45903</v>
      </c>
      <c r="K18" s="118">
        <v>45903</v>
      </c>
      <c r="L18" s="118">
        <v>46001</v>
      </c>
      <c r="M18" s="167" t="s">
        <v>430</v>
      </c>
      <c r="N18" s="121"/>
      <c r="O18" s="116"/>
    </row>
    <row r="19" spans="1:15" ht="14.25" customHeight="1">
      <c r="A19" s="174">
        <f>+A18+1</f>
        <v>18</v>
      </c>
      <c r="B19" s="69" t="b">
        <f>+C19=D19</f>
        <v>1</v>
      </c>
      <c r="C19" s="69" t="s">
        <v>2353</v>
      </c>
      <c r="D19" s="69" t="s">
        <v>2353</v>
      </c>
      <c r="E19" s="117" t="s">
        <v>2318</v>
      </c>
      <c r="F19" s="69" t="s">
        <v>2354</v>
      </c>
      <c r="G19" s="118">
        <v>45901</v>
      </c>
      <c r="H19" s="205">
        <v>25795000</v>
      </c>
      <c r="I19" s="116" t="b">
        <f>+K19=J19</f>
        <v>1</v>
      </c>
      <c r="J19" s="132">
        <v>45902</v>
      </c>
      <c r="K19" s="118">
        <v>45902</v>
      </c>
      <c r="L19" s="118">
        <v>46011</v>
      </c>
      <c r="M19" s="167" t="s">
        <v>174</v>
      </c>
      <c r="N19" s="121"/>
      <c r="O19" s="116"/>
    </row>
    <row r="20" spans="1:15" ht="14.25" customHeight="1">
      <c r="A20" s="174">
        <f>+A19+1</f>
        <v>19</v>
      </c>
      <c r="B20" s="69" t="b">
        <f>+C20=D20</f>
        <v>1</v>
      </c>
      <c r="C20" s="69" t="s">
        <v>2355</v>
      </c>
      <c r="D20" s="69" t="s">
        <v>2355</v>
      </c>
      <c r="E20" s="117" t="s">
        <v>2318</v>
      </c>
      <c r="F20" s="69" t="s">
        <v>2356</v>
      </c>
      <c r="G20" s="118">
        <v>45901</v>
      </c>
      <c r="H20" s="205">
        <v>13468000</v>
      </c>
      <c r="I20" s="116" t="b">
        <f>+K20=J20</f>
        <v>1</v>
      </c>
      <c r="J20" s="132">
        <v>45909</v>
      </c>
      <c r="K20" s="118">
        <v>45909</v>
      </c>
      <c r="L20" s="118">
        <v>46001</v>
      </c>
      <c r="M20" s="167" t="s">
        <v>430</v>
      </c>
      <c r="N20" s="121"/>
      <c r="O20" s="116"/>
    </row>
    <row r="21" spans="1:15" ht="14.25" customHeight="1">
      <c r="A21" s="174">
        <f>+A20+1</f>
        <v>20</v>
      </c>
      <c r="B21" s="69" t="b">
        <f>+C21=D21</f>
        <v>1</v>
      </c>
      <c r="C21" s="69" t="s">
        <v>2357</v>
      </c>
      <c r="D21" s="69" t="s">
        <v>2357</v>
      </c>
      <c r="E21" s="117" t="s">
        <v>2318</v>
      </c>
      <c r="F21" s="69" t="s">
        <v>2358</v>
      </c>
      <c r="G21" s="118">
        <v>45901</v>
      </c>
      <c r="H21" s="205">
        <v>13468000</v>
      </c>
      <c r="I21" s="116" t="b">
        <f>+K21=J21</f>
        <v>1</v>
      </c>
      <c r="J21" s="132">
        <v>45902</v>
      </c>
      <c r="K21" s="118">
        <v>45902</v>
      </c>
      <c r="L21" s="118">
        <v>46001</v>
      </c>
      <c r="M21" s="167" t="s">
        <v>430</v>
      </c>
      <c r="N21" s="121"/>
      <c r="O21" s="116"/>
    </row>
    <row r="22" spans="1:15" ht="14.25" customHeight="1">
      <c r="A22" s="174">
        <f>+A21+1</f>
        <v>21</v>
      </c>
      <c r="B22" s="69" t="b">
        <f>+C22=D22</f>
        <v>1</v>
      </c>
      <c r="C22" s="69" t="s">
        <v>2359</v>
      </c>
      <c r="D22" s="69" t="s">
        <v>2359</v>
      </c>
      <c r="E22" s="117" t="s">
        <v>2318</v>
      </c>
      <c r="F22" s="69" t="s">
        <v>2360</v>
      </c>
      <c r="G22" s="118">
        <v>45901</v>
      </c>
      <c r="H22" s="205">
        <v>59985214.189999998</v>
      </c>
      <c r="I22" s="116" t="b">
        <f>+K22=J22</f>
        <v>1</v>
      </c>
      <c r="J22" s="132">
        <v>45912</v>
      </c>
      <c r="K22" s="118">
        <v>45912</v>
      </c>
      <c r="L22" s="118">
        <v>45926</v>
      </c>
      <c r="M22" s="167" t="s">
        <v>2361</v>
      </c>
      <c r="N22" s="121"/>
      <c r="O22" s="116"/>
    </row>
    <row r="23" spans="1:15" ht="14.25" customHeight="1">
      <c r="A23" s="174">
        <f>+A22+1</f>
        <v>22</v>
      </c>
      <c r="B23" s="69" t="b">
        <f>+C23=D23</f>
        <v>1</v>
      </c>
      <c r="C23" s="69" t="s">
        <v>2362</v>
      </c>
      <c r="D23" s="69" t="s">
        <v>2362</v>
      </c>
      <c r="E23" s="117" t="s">
        <v>2318</v>
      </c>
      <c r="F23" s="69" t="s">
        <v>2363</v>
      </c>
      <c r="G23" s="118">
        <v>45902</v>
      </c>
      <c r="H23" s="205">
        <v>32781000</v>
      </c>
      <c r="I23" s="116" t="b">
        <f>+K23=J23</f>
        <v>1</v>
      </c>
      <c r="J23" s="132">
        <v>45901</v>
      </c>
      <c r="K23" s="118">
        <v>45901</v>
      </c>
      <c r="L23" s="118">
        <v>46011</v>
      </c>
      <c r="M23" s="167" t="s">
        <v>174</v>
      </c>
      <c r="N23" s="121" t="s">
        <v>2364</v>
      </c>
      <c r="O23" s="116" t="s">
        <v>2365</v>
      </c>
    </row>
    <row r="24" spans="1:15" ht="14.25" customHeight="1">
      <c r="A24" s="174">
        <f>+A23+1</f>
        <v>23</v>
      </c>
      <c r="B24" s="69" t="b">
        <f>+C24=D24</f>
        <v>1</v>
      </c>
      <c r="C24" s="69" t="s">
        <v>2366</v>
      </c>
      <c r="D24" s="69" t="s">
        <v>2366</v>
      </c>
      <c r="E24" s="117" t="s">
        <v>2318</v>
      </c>
      <c r="F24" s="69" t="s">
        <v>2367</v>
      </c>
      <c r="G24" s="118">
        <v>45902</v>
      </c>
      <c r="H24" s="205">
        <v>20000000</v>
      </c>
      <c r="I24" s="116" t="b">
        <f>+K24=J24</f>
        <v>1</v>
      </c>
      <c r="J24" s="132">
        <v>45903</v>
      </c>
      <c r="K24" s="118">
        <v>45903</v>
      </c>
      <c r="L24" s="118">
        <v>46022</v>
      </c>
      <c r="M24" s="167" t="s">
        <v>177</v>
      </c>
      <c r="N24" s="121"/>
      <c r="O24" s="116"/>
    </row>
    <row r="25" spans="1:15" ht="14.25" customHeight="1">
      <c r="A25" s="174">
        <f>+A24+1</f>
        <v>24</v>
      </c>
      <c r="B25" s="69" t="b">
        <f>+C25=D25</f>
        <v>1</v>
      </c>
      <c r="C25" s="69" t="s">
        <v>2368</v>
      </c>
      <c r="D25" s="69" t="s">
        <v>2368</v>
      </c>
      <c r="E25" s="117" t="s">
        <v>2318</v>
      </c>
      <c r="F25" s="69" t="s">
        <v>2369</v>
      </c>
      <c r="G25" s="118">
        <v>45902</v>
      </c>
      <c r="H25" s="205">
        <v>11648000</v>
      </c>
      <c r="I25" s="116" t="b">
        <f>+K25=J25</f>
        <v>1</v>
      </c>
      <c r="J25" s="132">
        <v>45905</v>
      </c>
      <c r="K25" s="118">
        <v>45905</v>
      </c>
      <c r="L25" s="118">
        <v>46001</v>
      </c>
      <c r="M25" s="167" t="s">
        <v>430</v>
      </c>
      <c r="N25" s="121"/>
      <c r="O25" s="116"/>
    </row>
    <row r="26" spans="1:15" ht="14.25" customHeight="1">
      <c r="A26" s="174">
        <f>+A25+1</f>
        <v>25</v>
      </c>
      <c r="B26" s="69" t="b">
        <f>+C26=D26</f>
        <v>1</v>
      </c>
      <c r="C26" s="69" t="s">
        <v>2370</v>
      </c>
      <c r="D26" s="69" t="s">
        <v>2370</v>
      </c>
      <c r="E26" s="117" t="s">
        <v>2318</v>
      </c>
      <c r="F26" s="69" t="s">
        <v>2371</v>
      </c>
      <c r="G26" s="118">
        <v>45902</v>
      </c>
      <c r="H26" s="205">
        <v>19270510</v>
      </c>
      <c r="I26" s="116" t="b">
        <f>+K26=J26</f>
        <v>1</v>
      </c>
      <c r="J26" s="132">
        <v>45903</v>
      </c>
      <c r="K26" s="118">
        <v>45903</v>
      </c>
      <c r="L26" s="118">
        <v>46011</v>
      </c>
      <c r="M26" s="167" t="s">
        <v>174</v>
      </c>
      <c r="N26" s="121"/>
      <c r="O26" s="116"/>
    </row>
    <row r="27" spans="1:15" ht="14.25" customHeight="1">
      <c r="A27" s="174">
        <f>+A26+1</f>
        <v>26</v>
      </c>
      <c r="B27" s="69" t="b">
        <f>+C27=D27</f>
        <v>1</v>
      </c>
      <c r="C27" s="69" t="s">
        <v>2372</v>
      </c>
      <c r="D27" s="69" t="s">
        <v>2372</v>
      </c>
      <c r="E27" s="117" t="s">
        <v>2318</v>
      </c>
      <c r="F27" s="69" t="s">
        <v>2373</v>
      </c>
      <c r="G27" s="118">
        <v>45902</v>
      </c>
      <c r="H27" s="205">
        <v>17094000</v>
      </c>
      <c r="I27" s="116" t="b">
        <f>+K27=J27</f>
        <v>1</v>
      </c>
      <c r="J27" s="132">
        <v>45908</v>
      </c>
      <c r="K27" s="118">
        <v>45908</v>
      </c>
      <c r="L27" s="118">
        <v>46011</v>
      </c>
      <c r="M27" s="167" t="s">
        <v>926</v>
      </c>
      <c r="N27" s="121" t="s">
        <v>2374</v>
      </c>
      <c r="O27" s="116" t="s">
        <v>2375</v>
      </c>
    </row>
    <row r="28" spans="1:15" ht="14.25" customHeight="1">
      <c r="A28" s="174">
        <f>+A27+1</f>
        <v>27</v>
      </c>
      <c r="B28" s="69" t="b">
        <f>+C28=D28</f>
        <v>1</v>
      </c>
      <c r="C28" s="69" t="s">
        <v>2376</v>
      </c>
      <c r="D28" s="69" t="s">
        <v>2376</v>
      </c>
      <c r="E28" s="117" t="s">
        <v>2318</v>
      </c>
      <c r="F28" s="69" t="s">
        <v>2377</v>
      </c>
      <c r="G28" s="118">
        <v>45902</v>
      </c>
      <c r="H28" s="205">
        <v>32781000</v>
      </c>
      <c r="I28" s="116" t="b">
        <f>+K28=J28</f>
        <v>1</v>
      </c>
      <c r="J28" s="132">
        <v>45903</v>
      </c>
      <c r="K28" s="118">
        <v>45903</v>
      </c>
      <c r="L28" s="118">
        <v>46011</v>
      </c>
      <c r="M28" s="167" t="s">
        <v>174</v>
      </c>
      <c r="N28" s="121"/>
      <c r="O28" s="116"/>
    </row>
    <row r="29" spans="1:15" ht="14.25" customHeight="1">
      <c r="A29" s="174">
        <f>+A28+1</f>
        <v>28</v>
      </c>
      <c r="B29" s="69" t="b">
        <f>+C29=D29</f>
        <v>1</v>
      </c>
      <c r="C29" s="69" t="s">
        <v>2378</v>
      </c>
      <c r="D29" s="69" t="s">
        <v>2378</v>
      </c>
      <c r="E29" s="117" t="s">
        <v>2318</v>
      </c>
      <c r="F29" s="69" t="s">
        <v>2379</v>
      </c>
      <c r="G29" s="118">
        <v>45902</v>
      </c>
      <c r="H29" s="205">
        <v>17094000</v>
      </c>
      <c r="I29" s="116" t="b">
        <f>+K29=J29</f>
        <v>1</v>
      </c>
      <c r="J29" s="132">
        <v>45908</v>
      </c>
      <c r="K29" s="118">
        <v>45908</v>
      </c>
      <c r="L29" s="118">
        <v>46011</v>
      </c>
      <c r="M29" s="167" t="s">
        <v>926</v>
      </c>
      <c r="N29" s="121"/>
      <c r="O29" s="116"/>
    </row>
    <row r="30" spans="1:15" ht="14.25" customHeight="1">
      <c r="A30" s="174">
        <f>+A29+1</f>
        <v>29</v>
      </c>
      <c r="B30" s="69" t="b">
        <f>+C30=D30</f>
        <v>1</v>
      </c>
      <c r="C30" s="69" t="s">
        <v>2380</v>
      </c>
      <c r="D30" s="69" t="s">
        <v>2380</v>
      </c>
      <c r="E30" s="117" t="s">
        <v>2318</v>
      </c>
      <c r="F30" s="69" t="s">
        <v>2381</v>
      </c>
      <c r="G30" s="118">
        <v>45902</v>
      </c>
      <c r="H30" s="205">
        <v>29340000</v>
      </c>
      <c r="I30" s="116" t="b">
        <f>+K30=J30</f>
        <v>1</v>
      </c>
      <c r="J30" s="132">
        <v>45903</v>
      </c>
      <c r="K30" s="118">
        <v>45903</v>
      </c>
      <c r="L30" s="118">
        <v>46018</v>
      </c>
      <c r="M30" s="167" t="s">
        <v>1188</v>
      </c>
      <c r="N30" s="121"/>
      <c r="O30" s="116"/>
    </row>
    <row r="31" spans="1:15" ht="14.25" customHeight="1">
      <c r="A31" s="174">
        <f>+A30+1</f>
        <v>30</v>
      </c>
      <c r="B31" s="69" t="b">
        <f>+C31=D31</f>
        <v>1</v>
      </c>
      <c r="C31" s="69" t="s">
        <v>2382</v>
      </c>
      <c r="D31" s="69" t="s">
        <v>2382</v>
      </c>
      <c r="E31" s="117" t="s">
        <v>2318</v>
      </c>
      <c r="F31" s="69" t="s">
        <v>2383</v>
      </c>
      <c r="G31" s="118">
        <v>45902</v>
      </c>
      <c r="H31" s="205">
        <v>22050000</v>
      </c>
      <c r="I31" s="116" t="b">
        <f>+K31=J31</f>
        <v>1</v>
      </c>
      <c r="J31" s="132">
        <v>45911</v>
      </c>
      <c r="K31" s="118">
        <v>45911</v>
      </c>
      <c r="L31" s="118">
        <v>46011</v>
      </c>
      <c r="M31" s="167" t="s">
        <v>926</v>
      </c>
      <c r="N31" s="121" t="s">
        <v>908</v>
      </c>
      <c r="O31" s="116"/>
    </row>
    <row r="32" spans="1:15" ht="14.25" customHeight="1">
      <c r="A32" s="174">
        <f>+A31+1</f>
        <v>31</v>
      </c>
      <c r="B32" s="69" t="b">
        <f>+C32=D32</f>
        <v>1</v>
      </c>
      <c r="C32" s="69" t="s">
        <v>2384</v>
      </c>
      <c r="D32" s="69" t="s">
        <v>2384</v>
      </c>
      <c r="E32" s="117" t="s">
        <v>2318</v>
      </c>
      <c r="F32" s="69" t="s">
        <v>2385</v>
      </c>
      <c r="G32" s="118">
        <v>45902</v>
      </c>
      <c r="H32" s="205">
        <v>21406000</v>
      </c>
      <c r="I32" s="116" t="b">
        <f>+K32=J32</f>
        <v>1</v>
      </c>
      <c r="J32" s="132">
        <v>45908</v>
      </c>
      <c r="K32" s="118">
        <v>45908</v>
      </c>
      <c r="L32" s="118">
        <v>46011</v>
      </c>
      <c r="M32" s="167" t="s">
        <v>174</v>
      </c>
      <c r="N32" s="121" t="s">
        <v>2386</v>
      </c>
      <c r="O32" s="116"/>
    </row>
    <row r="33" spans="1:15" ht="14.25" customHeight="1">
      <c r="A33" s="174">
        <f>+A32+1</f>
        <v>32</v>
      </c>
      <c r="B33" s="69" t="b">
        <f>+C33=D33</f>
        <v>1</v>
      </c>
      <c r="C33" s="69" t="s">
        <v>2387</v>
      </c>
      <c r="D33" s="69" t="s">
        <v>2387</v>
      </c>
      <c r="E33" s="117" t="s">
        <v>2318</v>
      </c>
      <c r="F33" s="69" t="s">
        <v>2388</v>
      </c>
      <c r="G33" s="118">
        <v>45902</v>
      </c>
      <c r="H33" s="205">
        <v>10010000</v>
      </c>
      <c r="I33" s="116" t="b">
        <f>+K33=J33</f>
        <v>1</v>
      </c>
      <c r="J33" s="132">
        <v>45904</v>
      </c>
      <c r="K33" s="118">
        <v>45904</v>
      </c>
      <c r="L33" s="118">
        <v>46001</v>
      </c>
      <c r="M33" s="167" t="s">
        <v>430</v>
      </c>
      <c r="N33" s="121"/>
      <c r="O33" s="116"/>
    </row>
    <row r="34" spans="1:15" ht="14.25" customHeight="1">
      <c r="A34" s="174">
        <f>+A33+1</f>
        <v>33</v>
      </c>
      <c r="B34" s="69" t="b">
        <f>+C34=D34</f>
        <v>1</v>
      </c>
      <c r="C34" s="69" t="s">
        <v>2389</v>
      </c>
      <c r="D34" s="69" t="s">
        <v>2389</v>
      </c>
      <c r="E34" s="117" t="s">
        <v>2318</v>
      </c>
      <c r="F34" s="69" t="s">
        <v>2390</v>
      </c>
      <c r="G34" s="118">
        <v>45902</v>
      </c>
      <c r="H34" s="205">
        <v>16940000</v>
      </c>
      <c r="I34" s="116" t="b">
        <f>+K34=J34</f>
        <v>1</v>
      </c>
      <c r="J34" s="132">
        <v>45905</v>
      </c>
      <c r="K34" s="118">
        <v>45905</v>
      </c>
      <c r="L34" s="118">
        <v>46011</v>
      </c>
      <c r="M34" s="167" t="s">
        <v>594</v>
      </c>
      <c r="N34" s="121"/>
      <c r="O34" s="116"/>
    </row>
    <row r="35" spans="1:15" ht="14.25" customHeight="1">
      <c r="A35" s="174">
        <f>+A34+1</f>
        <v>34</v>
      </c>
      <c r="B35" s="69" t="b">
        <f>+C35=D35</f>
        <v>1</v>
      </c>
      <c r="C35" s="69" t="s">
        <v>2391</v>
      </c>
      <c r="D35" s="69" t="s">
        <v>2391</v>
      </c>
      <c r="E35" s="117" t="s">
        <v>2318</v>
      </c>
      <c r="F35" s="69" t="s">
        <v>2392</v>
      </c>
      <c r="G35" s="118">
        <v>45903</v>
      </c>
      <c r="H35" s="205">
        <v>11648000</v>
      </c>
      <c r="I35" s="116" t="b">
        <f>+K35=J35</f>
        <v>1</v>
      </c>
      <c r="J35" s="132">
        <v>45904</v>
      </c>
      <c r="K35" s="118">
        <v>45904</v>
      </c>
      <c r="L35" s="118">
        <v>46001</v>
      </c>
      <c r="M35" s="167" t="s">
        <v>430</v>
      </c>
      <c r="N35" s="121"/>
      <c r="O35" s="116"/>
    </row>
    <row r="36" spans="1:15" ht="14.25" customHeight="1">
      <c r="A36" s="174">
        <f>+A35+1</f>
        <v>35</v>
      </c>
      <c r="B36" s="69" t="b">
        <f>+C36=D36</f>
        <v>1</v>
      </c>
      <c r="C36" s="69" t="s">
        <v>2393</v>
      </c>
      <c r="D36" s="69" t="s">
        <v>2393</v>
      </c>
      <c r="E36" s="117" t="s">
        <v>2318</v>
      </c>
      <c r="F36" s="69" t="s">
        <v>2394</v>
      </c>
      <c r="G36" s="118">
        <v>45903</v>
      </c>
      <c r="H36" s="205">
        <v>2245439123</v>
      </c>
      <c r="I36" s="116" t="b">
        <f>+K36=J36</f>
        <v>1</v>
      </c>
      <c r="J36" s="132">
        <v>45904</v>
      </c>
      <c r="K36" s="118">
        <v>45904</v>
      </c>
      <c r="L36" s="118">
        <v>46007</v>
      </c>
      <c r="M36" s="167" t="s">
        <v>594</v>
      </c>
      <c r="N36" s="121"/>
      <c r="O36" s="116"/>
    </row>
    <row r="37" spans="1:15" ht="14.25" customHeight="1">
      <c r="A37" s="174">
        <f>+A36+1</f>
        <v>36</v>
      </c>
      <c r="B37" s="69" t="b">
        <f>+C37=D37</f>
        <v>1</v>
      </c>
      <c r="C37" s="69" t="s">
        <v>2395</v>
      </c>
      <c r="D37" s="69" t="s">
        <v>2395</v>
      </c>
      <c r="E37" s="117" t="s">
        <v>2318</v>
      </c>
      <c r="F37" s="69" t="s">
        <v>2396</v>
      </c>
      <c r="G37" s="118">
        <v>45903</v>
      </c>
      <c r="H37" s="205">
        <v>4646056987</v>
      </c>
      <c r="I37" s="116" t="b">
        <f>+K37=J37</f>
        <v>1</v>
      </c>
      <c r="J37" s="132">
        <v>45904</v>
      </c>
      <c r="K37" s="118">
        <v>45904</v>
      </c>
      <c r="L37" s="118">
        <v>46002</v>
      </c>
      <c r="M37" s="167" t="s">
        <v>771</v>
      </c>
      <c r="N37" s="121"/>
      <c r="O37" s="116"/>
    </row>
    <row r="38" spans="1:15" ht="14.25" customHeight="1">
      <c r="A38" s="174">
        <f>+A37+1</f>
        <v>37</v>
      </c>
      <c r="B38" s="69" t="b">
        <f>+C38=D38</f>
        <v>1</v>
      </c>
      <c r="C38" s="69" t="s">
        <v>2397</v>
      </c>
      <c r="D38" s="69" t="s">
        <v>2397</v>
      </c>
      <c r="E38" s="117" t="s">
        <v>2318</v>
      </c>
      <c r="F38" s="69" t="s">
        <v>2398</v>
      </c>
      <c r="G38" s="118">
        <v>45903</v>
      </c>
      <c r="H38" s="205">
        <v>331932534</v>
      </c>
      <c r="I38" s="116" t="b">
        <f>+K38=J38</f>
        <v>1</v>
      </c>
      <c r="J38" s="132">
        <v>45903</v>
      </c>
      <c r="K38" s="118">
        <v>45903</v>
      </c>
      <c r="L38" s="118">
        <v>45994</v>
      </c>
      <c r="M38" s="167" t="s">
        <v>259</v>
      </c>
      <c r="N38" s="121"/>
      <c r="O38" s="116"/>
    </row>
    <row r="39" spans="1:15" ht="14.25" customHeight="1">
      <c r="A39" s="174">
        <f>+A38+1</f>
        <v>38</v>
      </c>
      <c r="B39" s="69" t="b">
        <f>+C39=D39</f>
        <v>1</v>
      </c>
      <c r="C39" s="69" t="s">
        <v>2399</v>
      </c>
      <c r="D39" s="69" t="s">
        <v>2399</v>
      </c>
      <c r="E39" s="117" t="s">
        <v>2318</v>
      </c>
      <c r="F39" s="69" t="s">
        <v>2400</v>
      </c>
      <c r="G39" s="118">
        <v>45903</v>
      </c>
      <c r="H39" s="205">
        <v>33079620</v>
      </c>
      <c r="I39" s="116" t="b">
        <f>+K39=J39</f>
        <v>1</v>
      </c>
      <c r="J39" s="132">
        <v>45908</v>
      </c>
      <c r="K39" s="118">
        <v>45908</v>
      </c>
      <c r="L39" s="118">
        <v>46011</v>
      </c>
      <c r="M39" s="167" t="s">
        <v>732</v>
      </c>
      <c r="N39" s="121"/>
      <c r="O39" s="116"/>
    </row>
    <row r="40" spans="1:15" ht="14.25" customHeight="1">
      <c r="A40" s="174">
        <f>+A39+1</f>
        <v>39</v>
      </c>
      <c r="B40" s="69" t="b">
        <f>+C40=D40</f>
        <v>1</v>
      </c>
      <c r="C40" s="69" t="s">
        <v>2401</v>
      </c>
      <c r="D40" s="69" t="s">
        <v>2401</v>
      </c>
      <c r="E40" s="117" t="s">
        <v>2318</v>
      </c>
      <c r="F40" s="69" t="s">
        <v>2402</v>
      </c>
      <c r="G40" s="118">
        <v>45903</v>
      </c>
      <c r="H40" s="205">
        <v>19570000</v>
      </c>
      <c r="I40" s="116" t="b">
        <f>+K40=J40</f>
        <v>1</v>
      </c>
      <c r="J40" s="132">
        <v>45905</v>
      </c>
      <c r="K40" s="118">
        <v>45905</v>
      </c>
      <c r="L40" s="118">
        <v>46019</v>
      </c>
      <c r="M40" s="167" t="s">
        <v>991</v>
      </c>
      <c r="N40" s="121"/>
      <c r="O40" s="116"/>
    </row>
    <row r="41" spans="1:15" ht="14.25" customHeight="1">
      <c r="A41" s="174">
        <f>+A40+1</f>
        <v>40</v>
      </c>
      <c r="B41" s="69" t="b">
        <f>+C41=D41</f>
        <v>1</v>
      </c>
      <c r="C41" s="69" t="s">
        <v>2403</v>
      </c>
      <c r="D41" s="69" t="s">
        <v>2403</v>
      </c>
      <c r="E41" s="117" t="s">
        <v>2318</v>
      </c>
      <c r="F41" s="69" t="s">
        <v>2404</v>
      </c>
      <c r="G41" s="118">
        <v>45904</v>
      </c>
      <c r="H41" s="205">
        <v>27468000</v>
      </c>
      <c r="I41" s="116" t="b">
        <f>+K41=J41</f>
        <v>1</v>
      </c>
      <c r="J41" s="132">
        <v>45905</v>
      </c>
      <c r="K41" s="118">
        <v>45905</v>
      </c>
      <c r="L41" s="118">
        <v>46013</v>
      </c>
      <c r="M41" s="167" t="s">
        <v>126</v>
      </c>
      <c r="N41" s="121"/>
      <c r="O41" s="116"/>
    </row>
    <row r="42" spans="1:15" ht="14.25" customHeight="1">
      <c r="A42" s="174">
        <f>+A41+1</f>
        <v>41</v>
      </c>
      <c r="B42" s="69" t="b">
        <f>+C42=D42</f>
        <v>1</v>
      </c>
      <c r="C42" s="69" t="s">
        <v>2405</v>
      </c>
      <c r="D42" s="69" t="s">
        <v>2405</v>
      </c>
      <c r="E42" s="117" t="s">
        <v>2318</v>
      </c>
      <c r="F42" s="69" t="s">
        <v>2406</v>
      </c>
      <c r="G42" s="118">
        <v>45904</v>
      </c>
      <c r="H42" s="205">
        <v>22000000</v>
      </c>
      <c r="I42" s="116" t="b">
        <f>+K42=J42</f>
        <v>1</v>
      </c>
      <c r="J42" s="132">
        <v>45905</v>
      </c>
      <c r="K42" s="118">
        <v>45905</v>
      </c>
      <c r="L42" s="118">
        <v>46022</v>
      </c>
      <c r="M42" s="167" t="s">
        <v>560</v>
      </c>
      <c r="N42" s="121"/>
      <c r="O42" s="116"/>
    </row>
    <row r="43" spans="1:15" ht="14.25" customHeight="1">
      <c r="A43" s="174">
        <f>+A42+1</f>
        <v>42</v>
      </c>
      <c r="B43" s="69" t="b">
        <f>+C43=D43</f>
        <v>1</v>
      </c>
      <c r="C43" s="69" t="s">
        <v>2407</v>
      </c>
      <c r="D43" s="69" t="s">
        <v>2407</v>
      </c>
      <c r="E43" s="117" t="s">
        <v>2318</v>
      </c>
      <c r="F43" s="69" t="s">
        <v>2408</v>
      </c>
      <c r="G43" s="118">
        <v>45904</v>
      </c>
      <c r="H43" s="205">
        <v>10010000</v>
      </c>
      <c r="I43" s="116" t="b">
        <f>+K43=J43</f>
        <v>1</v>
      </c>
      <c r="J43" s="132">
        <v>45924</v>
      </c>
      <c r="K43" s="118">
        <v>45924</v>
      </c>
      <c r="L43" s="118">
        <v>46001</v>
      </c>
      <c r="M43" s="167" t="s">
        <v>430</v>
      </c>
      <c r="N43" s="121"/>
      <c r="O43" s="116"/>
    </row>
    <row r="44" spans="1:15" ht="14.25" customHeight="1">
      <c r="A44" s="174">
        <f>+A43+1</f>
        <v>43</v>
      </c>
      <c r="B44" s="69" t="b">
        <f>+C44=D44</f>
        <v>1</v>
      </c>
      <c r="C44" s="69" t="s">
        <v>2409</v>
      </c>
      <c r="D44" s="69" t="s">
        <v>2409</v>
      </c>
      <c r="E44" s="117" t="s">
        <v>2318</v>
      </c>
      <c r="F44" s="69" t="s">
        <v>2410</v>
      </c>
      <c r="G44" s="118">
        <v>45904</v>
      </c>
      <c r="H44" s="205">
        <v>23002000</v>
      </c>
      <c r="I44" s="116" t="b">
        <f>+K44=J44</f>
        <v>1</v>
      </c>
      <c r="J44" s="132">
        <v>45905</v>
      </c>
      <c r="K44" s="118">
        <v>45905</v>
      </c>
      <c r="L44" s="118">
        <v>46011</v>
      </c>
      <c r="M44" s="167" t="s">
        <v>174</v>
      </c>
      <c r="N44" s="121"/>
      <c r="O44" s="116"/>
    </row>
    <row r="45" spans="1:15" ht="14.25" customHeight="1">
      <c r="A45" s="174">
        <f>+A44+1</f>
        <v>44</v>
      </c>
      <c r="B45" s="69" t="b">
        <f>+C45=D45</f>
        <v>1</v>
      </c>
      <c r="C45" s="69" t="s">
        <v>2411</v>
      </c>
      <c r="D45" s="69" t="s">
        <v>2411</v>
      </c>
      <c r="E45" s="117" t="s">
        <v>2318</v>
      </c>
      <c r="F45" s="69" t="s">
        <v>2412</v>
      </c>
      <c r="G45" s="118">
        <v>45904</v>
      </c>
      <c r="H45" s="205">
        <v>16537500</v>
      </c>
      <c r="I45" s="116" t="b">
        <f>+K45=J45</f>
        <v>1</v>
      </c>
      <c r="J45" s="132">
        <v>45906</v>
      </c>
      <c r="K45" s="118">
        <v>45906</v>
      </c>
      <c r="L45" s="118">
        <v>46011</v>
      </c>
      <c r="M45" s="167" t="s">
        <v>594</v>
      </c>
      <c r="N45" s="121"/>
      <c r="O45" s="116"/>
    </row>
    <row r="46" spans="1:15" ht="14.25" customHeight="1">
      <c r="A46" s="174">
        <f>+A45+1</f>
        <v>45</v>
      </c>
      <c r="B46" s="69" t="b">
        <f>+C46=D46</f>
        <v>1</v>
      </c>
      <c r="C46" s="69" t="s">
        <v>2413</v>
      </c>
      <c r="D46" s="69" t="s">
        <v>2413</v>
      </c>
      <c r="E46" s="117" t="s">
        <v>2318</v>
      </c>
      <c r="F46" s="69" t="s">
        <v>2414</v>
      </c>
      <c r="G46" s="118">
        <v>45905</v>
      </c>
      <c r="H46" s="205">
        <v>16537500</v>
      </c>
      <c r="I46" s="116" t="b">
        <f>+K46=J46</f>
        <v>1</v>
      </c>
      <c r="J46" s="132">
        <v>45906</v>
      </c>
      <c r="K46" s="118">
        <v>45906</v>
      </c>
      <c r="L46" s="118">
        <v>46011</v>
      </c>
      <c r="M46" s="167" t="s">
        <v>594</v>
      </c>
      <c r="N46" s="121"/>
      <c r="O46" s="116"/>
    </row>
    <row r="47" spans="1:15" ht="14.25" customHeight="1">
      <c r="A47" s="174">
        <f>+A46+1</f>
        <v>46</v>
      </c>
      <c r="B47" s="69" t="b">
        <f>+C47=D47</f>
        <v>1</v>
      </c>
      <c r="C47" s="69" t="s">
        <v>2415</v>
      </c>
      <c r="D47" s="69" t="s">
        <v>2415</v>
      </c>
      <c r="E47" s="117" t="s">
        <v>2318</v>
      </c>
      <c r="F47" s="69" t="s">
        <v>2416</v>
      </c>
      <c r="G47" s="118">
        <v>45905</v>
      </c>
      <c r="H47" s="205">
        <v>110000000</v>
      </c>
      <c r="I47" s="116" t="b">
        <f>+K47=J47</f>
        <v>1</v>
      </c>
      <c r="J47" s="132">
        <v>45909</v>
      </c>
      <c r="K47" s="118">
        <v>45909</v>
      </c>
      <c r="L47" s="118">
        <v>46022</v>
      </c>
      <c r="M47" s="167" t="s">
        <v>581</v>
      </c>
      <c r="N47" s="121"/>
      <c r="O47" s="116"/>
    </row>
    <row r="48" spans="1:15" ht="14.25" customHeight="1">
      <c r="A48" s="174">
        <f>+A47+1</f>
        <v>47</v>
      </c>
      <c r="B48" s="69" t="b">
        <f>+C48=D48</f>
        <v>1</v>
      </c>
      <c r="C48" s="69" t="s">
        <v>2417</v>
      </c>
      <c r="D48" s="69" t="s">
        <v>2417</v>
      </c>
      <c r="E48" s="117" t="s">
        <v>2318</v>
      </c>
      <c r="F48" s="69" t="s">
        <v>2418</v>
      </c>
      <c r="G48" s="118">
        <v>45905</v>
      </c>
      <c r="H48" s="205">
        <v>28000000</v>
      </c>
      <c r="I48" s="116" t="b">
        <f>+K48=J48</f>
        <v>1</v>
      </c>
      <c r="J48" s="132">
        <v>45909</v>
      </c>
      <c r="K48" s="118">
        <v>45909</v>
      </c>
      <c r="L48" s="118">
        <v>46011</v>
      </c>
      <c r="M48" s="167" t="s">
        <v>732</v>
      </c>
      <c r="N48" s="121"/>
      <c r="O48" s="116"/>
    </row>
    <row r="49" spans="1:16" ht="14.25" customHeight="1">
      <c r="A49" s="174">
        <f>+A48+1</f>
        <v>48</v>
      </c>
      <c r="B49" s="69" t="b">
        <f>+C49=D49</f>
        <v>1</v>
      </c>
      <c r="C49" s="69" t="s">
        <v>2419</v>
      </c>
      <c r="D49" s="69" t="s">
        <v>2419</v>
      </c>
      <c r="E49" s="117" t="s">
        <v>2318</v>
      </c>
      <c r="F49" s="69" t="s">
        <v>2420</v>
      </c>
      <c r="G49" s="118">
        <v>45905</v>
      </c>
      <c r="H49" s="205">
        <v>16537500</v>
      </c>
      <c r="I49" s="116" t="b">
        <f>+K49=J49</f>
        <v>1</v>
      </c>
      <c r="J49" s="132">
        <v>45906</v>
      </c>
      <c r="K49" s="118">
        <v>45906</v>
      </c>
      <c r="L49" s="118">
        <v>46011</v>
      </c>
      <c r="M49" s="167" t="s">
        <v>594</v>
      </c>
      <c r="N49" s="121"/>
      <c r="O49" s="116"/>
    </row>
    <row r="50" spans="1:16" ht="14.25" customHeight="1">
      <c r="A50" s="174">
        <f>+A49+1</f>
        <v>49</v>
      </c>
      <c r="B50" s="69" t="b">
        <f>+C50=D50</f>
        <v>1</v>
      </c>
      <c r="C50" s="69" t="s">
        <v>2421</v>
      </c>
      <c r="D50" s="69" t="s">
        <v>2421</v>
      </c>
      <c r="E50" s="117" t="s">
        <v>2318</v>
      </c>
      <c r="F50" s="69" t="s">
        <v>2422</v>
      </c>
      <c r="G50" s="118">
        <v>45905</v>
      </c>
      <c r="H50" s="205">
        <v>28000000</v>
      </c>
      <c r="I50" s="116" t="b">
        <f>+K50=J50</f>
        <v>1</v>
      </c>
      <c r="J50" s="132">
        <v>45909</v>
      </c>
      <c r="K50" s="118">
        <v>45909</v>
      </c>
      <c r="L50" s="118">
        <v>46011</v>
      </c>
      <c r="M50" s="167" t="s">
        <v>926</v>
      </c>
      <c r="N50" s="121"/>
      <c r="O50" s="116"/>
    </row>
    <row r="51" spans="1:16" ht="14.25" customHeight="1">
      <c r="A51" s="174">
        <f>+A50+1</f>
        <v>50</v>
      </c>
      <c r="B51" s="69" t="b">
        <f>+C51=D51</f>
        <v>1</v>
      </c>
      <c r="C51" s="69" t="s">
        <v>2423</v>
      </c>
      <c r="D51" s="69" t="s">
        <v>2423</v>
      </c>
      <c r="E51" s="117" t="s">
        <v>2318</v>
      </c>
      <c r="F51" s="69" t="s">
        <v>2424</v>
      </c>
      <c r="G51" s="118">
        <v>45905</v>
      </c>
      <c r="H51" s="205">
        <v>11025000</v>
      </c>
      <c r="I51" s="116" t="b">
        <f>+K51=J51</f>
        <v>1</v>
      </c>
      <c r="J51" s="132">
        <v>45906</v>
      </c>
      <c r="K51" s="118">
        <v>45906</v>
      </c>
      <c r="L51" s="118">
        <v>46011</v>
      </c>
      <c r="M51" s="167" t="s">
        <v>594</v>
      </c>
      <c r="N51" s="121"/>
      <c r="O51" s="116"/>
    </row>
    <row r="52" spans="1:16" ht="14.25" customHeight="1">
      <c r="A52" s="174">
        <f>+A51+1</f>
        <v>51</v>
      </c>
      <c r="B52" s="69" t="b">
        <f>+C52=D52</f>
        <v>1</v>
      </c>
      <c r="C52" s="69" t="s">
        <v>2425</v>
      </c>
      <c r="D52" s="69" t="s">
        <v>2425</v>
      </c>
      <c r="E52" s="117" t="s">
        <v>2318</v>
      </c>
      <c r="F52" s="69" t="s">
        <v>2426</v>
      </c>
      <c r="G52" s="118">
        <v>45905</v>
      </c>
      <c r="H52" s="205">
        <v>20000000</v>
      </c>
      <c r="I52" s="116" t="b">
        <f>+K52=J52</f>
        <v>1</v>
      </c>
      <c r="J52" s="132">
        <v>45908</v>
      </c>
      <c r="K52" s="118">
        <v>45908</v>
      </c>
      <c r="L52" s="118">
        <v>46013</v>
      </c>
      <c r="M52" s="167" t="s">
        <v>67</v>
      </c>
      <c r="N52" s="121"/>
      <c r="O52" s="116"/>
    </row>
    <row r="53" spans="1:16" ht="14.25" customHeight="1">
      <c r="A53" s="174">
        <f>+A52+1</f>
        <v>52</v>
      </c>
      <c r="B53" s="69" t="b">
        <f>+C53=D53</f>
        <v>1</v>
      </c>
      <c r="C53" s="69" t="s">
        <v>2427</v>
      </c>
      <c r="D53" s="69" t="s">
        <v>2427</v>
      </c>
      <c r="E53" s="117" t="s">
        <v>2318</v>
      </c>
      <c r="F53" s="69" t="s">
        <v>2428</v>
      </c>
      <c r="G53" s="118">
        <v>45905</v>
      </c>
      <c r="H53" s="205">
        <v>11025000</v>
      </c>
      <c r="I53" s="116" t="b">
        <f>+K53=J53</f>
        <v>1</v>
      </c>
      <c r="J53" s="132">
        <v>45906</v>
      </c>
      <c r="K53" s="118">
        <v>45906</v>
      </c>
      <c r="L53" s="118">
        <v>46011</v>
      </c>
      <c r="M53" s="167" t="s">
        <v>594</v>
      </c>
      <c r="N53" s="121"/>
      <c r="O53" s="116"/>
    </row>
    <row r="54" spans="1:16" ht="14.25" customHeight="1">
      <c r="A54" s="174">
        <f>+A53+1</f>
        <v>53</v>
      </c>
      <c r="B54" s="69" t="b">
        <f>+C54=D54</f>
        <v>1</v>
      </c>
      <c r="C54" s="69" t="s">
        <v>2429</v>
      </c>
      <c r="D54" s="69" t="s">
        <v>2429</v>
      </c>
      <c r="E54" s="117" t="s">
        <v>2318</v>
      </c>
      <c r="F54" s="69" t="s">
        <v>2430</v>
      </c>
      <c r="G54" s="118">
        <v>45905</v>
      </c>
      <c r="H54" s="205">
        <v>24585750</v>
      </c>
      <c r="I54" s="116" t="b">
        <f>+K54=J54</f>
        <v>1</v>
      </c>
      <c r="J54" s="132">
        <v>45908</v>
      </c>
      <c r="K54" s="118">
        <v>45908</v>
      </c>
      <c r="L54" s="118">
        <v>46011</v>
      </c>
      <c r="M54" s="167" t="s">
        <v>174</v>
      </c>
      <c r="N54" s="121"/>
      <c r="O54" s="116"/>
    </row>
    <row r="55" spans="1:16" ht="14.25" customHeight="1">
      <c r="A55" s="174">
        <f>+A54+1</f>
        <v>54</v>
      </c>
      <c r="B55" s="69" t="b">
        <f>+C55=D55</f>
        <v>1</v>
      </c>
      <c r="C55" s="69" t="s">
        <v>2431</v>
      </c>
      <c r="D55" s="69" t="s">
        <v>2431</v>
      </c>
      <c r="E55" s="117" t="s">
        <v>2318</v>
      </c>
      <c r="F55" s="69" t="s">
        <v>2432</v>
      </c>
      <c r="G55" s="118">
        <v>45905</v>
      </c>
      <c r="H55" s="205">
        <v>11025000</v>
      </c>
      <c r="I55" s="116" t="b">
        <f>+K55=J55</f>
        <v>1</v>
      </c>
      <c r="J55" s="132">
        <v>45906</v>
      </c>
      <c r="K55" s="118">
        <v>45906</v>
      </c>
      <c r="L55" s="118">
        <v>46011</v>
      </c>
      <c r="M55" s="167" t="s">
        <v>594</v>
      </c>
      <c r="N55" s="121"/>
      <c r="O55" s="116"/>
    </row>
    <row r="56" spans="1:16" ht="14.25" customHeight="1">
      <c r="A56" s="174">
        <f>+A55+1</f>
        <v>55</v>
      </c>
      <c r="B56" s="69" t="b">
        <f>+C56=D56</f>
        <v>1</v>
      </c>
      <c r="C56" s="69" t="s">
        <v>2433</v>
      </c>
      <c r="D56" s="69" t="s">
        <v>2433</v>
      </c>
      <c r="E56" s="117" t="s">
        <v>2318</v>
      </c>
      <c r="F56" s="69" t="s">
        <v>2434</v>
      </c>
      <c r="G56" s="118">
        <v>45906</v>
      </c>
      <c r="H56" s="205">
        <v>10599680</v>
      </c>
      <c r="I56" s="116" t="b">
        <f>+K56=J56</f>
        <v>1</v>
      </c>
      <c r="J56" s="132">
        <v>45911</v>
      </c>
      <c r="K56" s="118">
        <v>45911</v>
      </c>
      <c r="L56" s="118">
        <v>46001</v>
      </c>
      <c r="M56" s="167" t="s">
        <v>430</v>
      </c>
      <c r="N56" s="121"/>
      <c r="O56" s="116"/>
    </row>
    <row r="57" spans="1:16" ht="14.25" customHeight="1">
      <c r="A57" s="174">
        <f>+A56+1</f>
        <v>56</v>
      </c>
      <c r="B57" s="69" t="b">
        <f>+C57=D57</f>
        <v>1</v>
      </c>
      <c r="C57" s="69" t="s">
        <v>2435</v>
      </c>
      <c r="D57" s="69" t="s">
        <v>2435</v>
      </c>
      <c r="E57" s="117" t="s">
        <v>2318</v>
      </c>
      <c r="F57" s="69" t="s">
        <v>2436</v>
      </c>
      <c r="G57" s="118">
        <v>45908</v>
      </c>
      <c r="H57" s="205">
        <v>165473789</v>
      </c>
      <c r="I57" s="116" t="b">
        <f>+K57=J57</f>
        <v>1</v>
      </c>
      <c r="J57" s="132">
        <v>45909</v>
      </c>
      <c r="K57" s="118">
        <v>45909</v>
      </c>
      <c r="L57" s="118">
        <v>45999</v>
      </c>
      <c r="M57" s="167" t="s">
        <v>1411</v>
      </c>
      <c r="N57" s="121"/>
      <c r="O57" s="116"/>
    </row>
    <row r="58" spans="1:16" ht="14.25" customHeight="1">
      <c r="A58" s="193">
        <f>+A57+1</f>
        <v>57</v>
      </c>
      <c r="B58" s="105" t="b">
        <f>+C58=D58</f>
        <v>1</v>
      </c>
      <c r="C58" s="106" t="s">
        <v>2437</v>
      </c>
      <c r="D58" s="106" t="s">
        <v>2437</v>
      </c>
      <c r="E58" s="156" t="s">
        <v>2438</v>
      </c>
      <c r="F58" s="106" t="s">
        <v>2439</v>
      </c>
      <c r="G58" s="154">
        <v>45908</v>
      </c>
      <c r="H58" s="109">
        <v>0</v>
      </c>
      <c r="I58" s="110" t="b">
        <f>+K58=J58</f>
        <v>1</v>
      </c>
      <c r="J58" s="154"/>
      <c r="K58" s="154"/>
      <c r="L58" s="154"/>
      <c r="M58" s="156" t="s">
        <v>594</v>
      </c>
      <c r="N58" s="157" t="s">
        <v>2077</v>
      </c>
      <c r="O58" s="106"/>
      <c r="P58" s="84"/>
    </row>
    <row r="59" spans="1:16" ht="14.25" customHeight="1">
      <c r="A59" s="174">
        <f>+A58+1</f>
        <v>58</v>
      </c>
      <c r="B59" s="69" t="b">
        <f>+C59=D59</f>
        <v>1</v>
      </c>
      <c r="C59" s="69" t="s">
        <v>2440</v>
      </c>
      <c r="D59" s="69" t="s">
        <v>2440</v>
      </c>
      <c r="E59" s="117" t="s">
        <v>2318</v>
      </c>
      <c r="F59" s="69" t="s">
        <v>2441</v>
      </c>
      <c r="G59" s="118">
        <v>45908</v>
      </c>
      <c r="H59" s="205">
        <v>32803050</v>
      </c>
      <c r="I59" s="116" t="b">
        <f>+K59=J59</f>
        <v>1</v>
      </c>
      <c r="J59" s="132">
        <v>45911</v>
      </c>
      <c r="K59" s="118">
        <v>45911</v>
      </c>
      <c r="L59" s="118">
        <v>46011</v>
      </c>
      <c r="M59" s="167" t="s">
        <v>926</v>
      </c>
      <c r="N59" s="121" t="s">
        <v>2442</v>
      </c>
      <c r="O59" s="116"/>
    </row>
    <row r="60" spans="1:16" ht="14.25" customHeight="1">
      <c r="A60" s="174">
        <f>+A59+1</f>
        <v>59</v>
      </c>
      <c r="B60" s="69" t="b">
        <f>+C60=D60</f>
        <v>1</v>
      </c>
      <c r="C60" s="69" t="s">
        <v>2443</v>
      </c>
      <c r="D60" s="69" t="s">
        <v>2443</v>
      </c>
      <c r="E60" s="117" t="s">
        <v>2318</v>
      </c>
      <c r="F60" s="69" t="s">
        <v>2444</v>
      </c>
      <c r="G60" s="118">
        <v>45908</v>
      </c>
      <c r="H60" s="205">
        <v>27562500</v>
      </c>
      <c r="I60" s="116" t="b">
        <f>+K60=J60</f>
        <v>1</v>
      </c>
      <c r="J60" s="132">
        <v>45911</v>
      </c>
      <c r="K60" s="118">
        <v>45911</v>
      </c>
      <c r="L60" s="118">
        <v>46011</v>
      </c>
      <c r="M60" s="167" t="s">
        <v>926</v>
      </c>
      <c r="N60" s="121" t="s">
        <v>2442</v>
      </c>
      <c r="O60" s="116"/>
    </row>
    <row r="61" spans="1:16" ht="14.25" customHeight="1">
      <c r="A61" s="174">
        <f>+A60+1</f>
        <v>60</v>
      </c>
      <c r="B61" s="69" t="b">
        <f>+C61=D61</f>
        <v>1</v>
      </c>
      <c r="C61" s="69" t="s">
        <v>2445</v>
      </c>
      <c r="D61" s="69" t="s">
        <v>2445</v>
      </c>
      <c r="E61" s="117" t="s">
        <v>2318</v>
      </c>
      <c r="F61" s="69" t="s">
        <v>2446</v>
      </c>
      <c r="G61" s="118">
        <v>45909</v>
      </c>
      <c r="H61" s="205">
        <v>19103067</v>
      </c>
      <c r="I61" s="116" t="b">
        <f>+K61=J61</f>
        <v>1</v>
      </c>
      <c r="J61" s="132">
        <v>45909</v>
      </c>
      <c r="K61" s="118">
        <v>45909</v>
      </c>
      <c r="L61" s="118">
        <v>46016</v>
      </c>
      <c r="M61" s="167" t="s">
        <v>1389</v>
      </c>
      <c r="N61" s="121"/>
      <c r="O61" s="116"/>
    </row>
    <row r="62" spans="1:16" ht="14.25" customHeight="1">
      <c r="A62" s="174">
        <f>+A61+1</f>
        <v>61</v>
      </c>
      <c r="B62" s="69" t="b">
        <f>+C62=D62</f>
        <v>1</v>
      </c>
      <c r="C62" s="69" t="s">
        <v>2447</v>
      </c>
      <c r="D62" s="69" t="s">
        <v>2447</v>
      </c>
      <c r="E62" s="117" t="s">
        <v>2318</v>
      </c>
      <c r="F62" s="69" t="s">
        <v>2448</v>
      </c>
      <c r="G62" s="118">
        <v>45909</v>
      </c>
      <c r="H62" s="205">
        <v>29340000</v>
      </c>
      <c r="I62" s="116" t="b">
        <f>+K62=J62</f>
        <v>1</v>
      </c>
      <c r="J62" s="132">
        <v>45912</v>
      </c>
      <c r="K62" s="118">
        <v>45912</v>
      </c>
      <c r="L62" s="118">
        <v>46022</v>
      </c>
      <c r="M62" s="167" t="s">
        <v>1167</v>
      </c>
      <c r="N62" s="121"/>
      <c r="O62" s="116"/>
    </row>
    <row r="63" spans="1:16" ht="14.25" customHeight="1">
      <c r="A63" s="174">
        <f>+A62+1</f>
        <v>62</v>
      </c>
      <c r="B63" s="69" t="b">
        <f>+C63=D63</f>
        <v>1</v>
      </c>
      <c r="C63" s="69" t="s">
        <v>2449</v>
      </c>
      <c r="D63" s="69" t="s">
        <v>2449</v>
      </c>
      <c r="E63" s="117" t="s">
        <v>2318</v>
      </c>
      <c r="F63" s="69" t="s">
        <v>2450</v>
      </c>
      <c r="G63" s="118">
        <v>45909</v>
      </c>
      <c r="H63" s="205">
        <v>10599680</v>
      </c>
      <c r="I63" s="116" t="b">
        <f>+K63=J63</f>
        <v>1</v>
      </c>
      <c r="J63" s="132">
        <v>45911</v>
      </c>
      <c r="K63" s="118">
        <v>45911</v>
      </c>
      <c r="L63" s="118">
        <v>46001</v>
      </c>
      <c r="M63" s="167" t="s">
        <v>430</v>
      </c>
      <c r="N63" s="121"/>
      <c r="O63" s="116"/>
    </row>
    <row r="64" spans="1:16" ht="14.25" customHeight="1">
      <c r="A64" s="174">
        <f>+A63+1</f>
        <v>63</v>
      </c>
      <c r="B64" s="69" t="b">
        <f>+C64=D64</f>
        <v>1</v>
      </c>
      <c r="C64" s="69" t="s">
        <v>2451</v>
      </c>
      <c r="D64" s="69" t="s">
        <v>2451</v>
      </c>
      <c r="E64" s="117" t="s">
        <v>2318</v>
      </c>
      <c r="F64" s="69" t="s">
        <v>2452</v>
      </c>
      <c r="G64" s="118">
        <v>45909</v>
      </c>
      <c r="H64" s="205">
        <v>10599680</v>
      </c>
      <c r="I64" s="116" t="b">
        <f>+K64=J64</f>
        <v>1</v>
      </c>
      <c r="J64" s="132">
        <v>45910</v>
      </c>
      <c r="K64" s="118">
        <v>45910</v>
      </c>
      <c r="L64" s="118">
        <v>46001</v>
      </c>
      <c r="M64" s="167" t="s">
        <v>430</v>
      </c>
      <c r="N64" s="121"/>
      <c r="O64" s="116"/>
    </row>
    <row r="65" spans="1:15" ht="14.25" customHeight="1">
      <c r="A65" s="174">
        <f>+A64+1</f>
        <v>64</v>
      </c>
      <c r="B65" s="69" t="b">
        <f>+C65=D65</f>
        <v>1</v>
      </c>
      <c r="C65" s="69" t="s">
        <v>2453</v>
      </c>
      <c r="D65" s="69" t="s">
        <v>2453</v>
      </c>
      <c r="E65" s="117" t="s">
        <v>2318</v>
      </c>
      <c r="F65" s="69" t="s">
        <v>2454</v>
      </c>
      <c r="G65" s="118">
        <v>45909</v>
      </c>
      <c r="H65" s="205">
        <v>8662500</v>
      </c>
      <c r="I65" s="116" t="b">
        <f>+K65=J65</f>
        <v>1</v>
      </c>
      <c r="J65" s="132">
        <v>45910</v>
      </c>
      <c r="K65" s="118">
        <v>45910</v>
      </c>
      <c r="L65" s="118">
        <v>46001</v>
      </c>
      <c r="M65" s="167" t="s">
        <v>430</v>
      </c>
      <c r="N65" s="121"/>
      <c r="O65" s="116"/>
    </row>
    <row r="66" spans="1:15" ht="14.25" customHeight="1">
      <c r="A66" s="174">
        <f>+A65+1</f>
        <v>65</v>
      </c>
      <c r="B66" s="69" t="b">
        <f>+C66=D66</f>
        <v>1</v>
      </c>
      <c r="C66" s="69" t="s">
        <v>2455</v>
      </c>
      <c r="D66" s="69" t="s">
        <v>2455</v>
      </c>
      <c r="E66" s="117" t="s">
        <v>2318</v>
      </c>
      <c r="F66" s="69" t="s">
        <v>2456</v>
      </c>
      <c r="G66" s="118">
        <v>45909</v>
      </c>
      <c r="H66" s="205">
        <v>28100000</v>
      </c>
      <c r="I66" s="116" t="b">
        <f>+K66=J66</f>
        <v>1</v>
      </c>
      <c r="J66" s="132">
        <v>45912</v>
      </c>
      <c r="K66" s="118">
        <v>45912</v>
      </c>
      <c r="L66" s="118">
        <v>46022</v>
      </c>
      <c r="M66" s="167" t="s">
        <v>174</v>
      </c>
      <c r="N66" s="121" t="s">
        <v>2457</v>
      </c>
      <c r="O66" s="116" t="s">
        <v>2458</v>
      </c>
    </row>
    <row r="67" spans="1:15" ht="14.25" customHeight="1">
      <c r="A67" s="174">
        <f>+A66+1</f>
        <v>66</v>
      </c>
      <c r="B67" s="69" t="b">
        <f>+C67=D67</f>
        <v>1</v>
      </c>
      <c r="C67" s="69" t="s">
        <v>2459</v>
      </c>
      <c r="D67" s="69" t="s">
        <v>2459</v>
      </c>
      <c r="E67" s="117" t="s">
        <v>2318</v>
      </c>
      <c r="F67" s="69" t="s">
        <v>2460</v>
      </c>
      <c r="G67" s="118">
        <v>45909</v>
      </c>
      <c r="H67" s="205">
        <v>22244250</v>
      </c>
      <c r="I67" s="116" t="b">
        <f>+K67=J67</f>
        <v>1</v>
      </c>
      <c r="J67" s="132">
        <v>45911</v>
      </c>
      <c r="K67" s="118">
        <v>45911</v>
      </c>
      <c r="L67" s="118">
        <v>46006</v>
      </c>
      <c r="M67" s="167" t="s">
        <v>174</v>
      </c>
      <c r="N67" s="121"/>
      <c r="O67" s="116"/>
    </row>
    <row r="68" spans="1:15" ht="14.25" customHeight="1">
      <c r="A68" s="174">
        <f>+A67+1</f>
        <v>67</v>
      </c>
      <c r="B68" s="69" t="b">
        <f>+C68=D68</f>
        <v>1</v>
      </c>
      <c r="C68" s="69" t="s">
        <v>2461</v>
      </c>
      <c r="D68" s="69" t="s">
        <v>2461</v>
      </c>
      <c r="E68" s="117" t="s">
        <v>2318</v>
      </c>
      <c r="F68" s="69" t="s">
        <v>2462</v>
      </c>
      <c r="G68" s="118">
        <v>45910</v>
      </c>
      <c r="H68" s="205">
        <v>266400000</v>
      </c>
      <c r="I68" s="116" t="b">
        <f>+K68=J68</f>
        <v>1</v>
      </c>
      <c r="J68" s="132">
        <v>45911</v>
      </c>
      <c r="K68" s="118">
        <v>45911</v>
      </c>
      <c r="L68" s="118">
        <v>46022</v>
      </c>
      <c r="M68" s="167" t="s">
        <v>1167</v>
      </c>
      <c r="N68" s="121"/>
      <c r="O68" s="116"/>
    </row>
    <row r="69" spans="1:15" ht="14.25" customHeight="1">
      <c r="A69" s="174">
        <f>+A68+1</f>
        <v>68</v>
      </c>
      <c r="B69" s="69" t="b">
        <f>+C69=D69</f>
        <v>1</v>
      </c>
      <c r="C69" s="69" t="s">
        <v>2463</v>
      </c>
      <c r="D69" s="69" t="s">
        <v>2463</v>
      </c>
      <c r="E69" s="117" t="s">
        <v>2318</v>
      </c>
      <c r="F69" s="69" t="s">
        <v>2464</v>
      </c>
      <c r="G69" s="118">
        <v>45910</v>
      </c>
      <c r="H69" s="205">
        <v>1568780710</v>
      </c>
      <c r="I69" s="116" t="b">
        <f>+K69=J69</f>
        <v>1</v>
      </c>
      <c r="J69" s="132">
        <v>45916</v>
      </c>
      <c r="K69" s="118">
        <v>45916</v>
      </c>
      <c r="L69" s="118">
        <v>46020</v>
      </c>
      <c r="M69" s="167" t="s">
        <v>177</v>
      </c>
      <c r="N69" s="121"/>
      <c r="O69" s="116"/>
    </row>
    <row r="70" spans="1:15" ht="14.25" customHeight="1">
      <c r="A70" s="174">
        <f>+A69+1</f>
        <v>69</v>
      </c>
      <c r="B70" s="69" t="b">
        <f>+C70=D70</f>
        <v>1</v>
      </c>
      <c r="C70" s="69" t="s">
        <v>2465</v>
      </c>
      <c r="D70" s="69" t="s">
        <v>2465</v>
      </c>
      <c r="E70" s="117" t="s">
        <v>2318</v>
      </c>
      <c r="F70" s="69" t="s">
        <v>2466</v>
      </c>
      <c r="G70" s="118">
        <v>45910</v>
      </c>
      <c r="H70" s="205">
        <v>11248000</v>
      </c>
      <c r="I70" s="116" t="b">
        <f>+K70=J70</f>
        <v>1</v>
      </c>
      <c r="J70" s="132">
        <v>45915</v>
      </c>
      <c r="K70" s="118">
        <v>45915</v>
      </c>
      <c r="L70" s="118">
        <v>46001</v>
      </c>
      <c r="M70" s="167" t="s">
        <v>430</v>
      </c>
      <c r="N70" s="121"/>
      <c r="O70" s="116"/>
    </row>
    <row r="71" spans="1:15" ht="14.25" customHeight="1">
      <c r="A71" s="174">
        <f>+A70+1</f>
        <v>70</v>
      </c>
      <c r="B71" s="69" t="b">
        <f>+C71=D71</f>
        <v>1</v>
      </c>
      <c r="C71" s="69" t="s">
        <v>2467</v>
      </c>
      <c r="D71" s="69" t="s">
        <v>2467</v>
      </c>
      <c r="E71" s="117" t="s">
        <v>2318</v>
      </c>
      <c r="F71" s="69" t="s">
        <v>2468</v>
      </c>
      <c r="G71" s="118">
        <v>45910</v>
      </c>
      <c r="H71" s="205">
        <v>11648000</v>
      </c>
      <c r="I71" s="116" t="b">
        <f>+K71=J71</f>
        <v>1</v>
      </c>
      <c r="J71" s="132">
        <v>45912</v>
      </c>
      <c r="K71" s="118">
        <v>45912</v>
      </c>
      <c r="L71" s="118">
        <v>46001</v>
      </c>
      <c r="M71" s="167" t="s">
        <v>430</v>
      </c>
      <c r="N71" s="121"/>
      <c r="O71" s="116"/>
    </row>
    <row r="72" spans="1:15" ht="14.25" customHeight="1">
      <c r="A72" s="174">
        <f>+A71+1</f>
        <v>71</v>
      </c>
      <c r="B72" s="69" t="b">
        <f>+C72=D72</f>
        <v>1</v>
      </c>
      <c r="C72" s="69" t="s">
        <v>2469</v>
      </c>
      <c r="D72" s="69" t="s">
        <v>2469</v>
      </c>
      <c r="E72" s="117" t="s">
        <v>2318</v>
      </c>
      <c r="F72" s="69" t="s">
        <v>2470</v>
      </c>
      <c r="G72" s="118">
        <v>45910</v>
      </c>
      <c r="H72" s="205">
        <v>13733333</v>
      </c>
      <c r="I72" s="116" t="b">
        <f>+K72=J72</f>
        <v>1</v>
      </c>
      <c r="J72" s="132">
        <v>45911</v>
      </c>
      <c r="K72" s="118">
        <v>45911</v>
      </c>
      <c r="L72" s="118">
        <v>46011</v>
      </c>
      <c r="M72" s="167" t="s">
        <v>174</v>
      </c>
      <c r="N72" s="121"/>
      <c r="O72" s="116"/>
    </row>
    <row r="73" spans="1:15" ht="14.25" customHeight="1">
      <c r="A73" s="174">
        <f>+A72+1</f>
        <v>72</v>
      </c>
      <c r="B73" s="69" t="b">
        <f>+C73=D73</f>
        <v>1</v>
      </c>
      <c r="C73" s="69" t="s">
        <v>2471</v>
      </c>
      <c r="D73" s="69" t="s">
        <v>2471</v>
      </c>
      <c r="E73" s="117" t="s">
        <v>2318</v>
      </c>
      <c r="F73" s="69" t="s">
        <v>2472</v>
      </c>
      <c r="G73" s="118">
        <v>45910</v>
      </c>
      <c r="H73" s="205">
        <v>10010000</v>
      </c>
      <c r="I73" s="116" t="b">
        <f>+K73=J73</f>
        <v>1</v>
      </c>
      <c r="J73" s="132">
        <v>45915</v>
      </c>
      <c r="K73" s="118">
        <v>45915</v>
      </c>
      <c r="L73" s="118">
        <v>46018</v>
      </c>
      <c r="M73" s="167" t="s">
        <v>430</v>
      </c>
      <c r="N73" s="121"/>
      <c r="O73" s="116"/>
    </row>
    <row r="74" spans="1:15" ht="14.25" customHeight="1">
      <c r="A74" s="174">
        <f>+A73+1</f>
        <v>73</v>
      </c>
      <c r="B74" s="69" t="b">
        <f>+C74=D74</f>
        <v>1</v>
      </c>
      <c r="C74" s="69" t="s">
        <v>2473</v>
      </c>
      <c r="D74" s="69" t="s">
        <v>2473</v>
      </c>
      <c r="E74" s="117" t="s">
        <v>2318</v>
      </c>
      <c r="F74" s="69" t="s">
        <v>2474</v>
      </c>
      <c r="G74" s="118">
        <v>45910</v>
      </c>
      <c r="H74" s="205">
        <v>10010000</v>
      </c>
      <c r="I74" s="116" t="b">
        <f>+K74=J74</f>
        <v>1</v>
      </c>
      <c r="J74" s="132">
        <v>45915</v>
      </c>
      <c r="K74" s="118">
        <v>45915</v>
      </c>
      <c r="L74" s="118">
        <v>46001</v>
      </c>
      <c r="M74" s="167" t="s">
        <v>430</v>
      </c>
      <c r="N74" s="121"/>
      <c r="O74" s="116"/>
    </row>
    <row r="75" spans="1:15" ht="14.25" customHeight="1">
      <c r="A75" s="174">
        <f>+A74+1</f>
        <v>74</v>
      </c>
      <c r="B75" s="69" t="b">
        <f>+C75=D75</f>
        <v>1</v>
      </c>
      <c r="C75" s="69" t="s">
        <v>2475</v>
      </c>
      <c r="D75" s="69" t="s">
        <v>2475</v>
      </c>
      <c r="E75" s="117" t="s">
        <v>2318</v>
      </c>
      <c r="F75" s="69" t="s">
        <v>2476</v>
      </c>
      <c r="G75" s="118">
        <v>45911</v>
      </c>
      <c r="H75" s="205">
        <v>11648000</v>
      </c>
      <c r="I75" s="116" t="b">
        <f>+K75=J75</f>
        <v>1</v>
      </c>
      <c r="J75" s="132">
        <v>45915</v>
      </c>
      <c r="K75" s="118">
        <v>45915</v>
      </c>
      <c r="L75" s="118">
        <v>46001</v>
      </c>
      <c r="M75" s="167" t="s">
        <v>430</v>
      </c>
      <c r="N75" s="121"/>
      <c r="O75" s="116"/>
    </row>
    <row r="76" spans="1:15" ht="14.25" customHeight="1">
      <c r="A76" s="174">
        <f>+A75+1</f>
        <v>75</v>
      </c>
      <c r="B76" s="69" t="b">
        <f>+C76=D76</f>
        <v>1</v>
      </c>
      <c r="C76" s="69" t="s">
        <v>2477</v>
      </c>
      <c r="D76" s="69" t="s">
        <v>2477</v>
      </c>
      <c r="E76" s="117" t="s">
        <v>2318</v>
      </c>
      <c r="F76" s="69" t="s">
        <v>2478</v>
      </c>
      <c r="G76" s="118">
        <v>45911</v>
      </c>
      <c r="H76" s="205">
        <v>9172800</v>
      </c>
      <c r="I76" s="116" t="b">
        <f>+K76=J76</f>
        <v>1</v>
      </c>
      <c r="J76" s="132">
        <v>45915</v>
      </c>
      <c r="K76" s="118">
        <v>45915</v>
      </c>
      <c r="L76" s="118">
        <v>46001</v>
      </c>
      <c r="M76" s="167" t="s">
        <v>430</v>
      </c>
      <c r="N76" s="121"/>
      <c r="O76" s="116"/>
    </row>
    <row r="77" spans="1:15" ht="14.25" customHeight="1">
      <c r="A77" s="174">
        <f>+A76+1</f>
        <v>76</v>
      </c>
      <c r="B77" s="69" t="b">
        <f>+C77=D77</f>
        <v>1</v>
      </c>
      <c r="C77" s="69" t="s">
        <v>2479</v>
      </c>
      <c r="D77" s="69" t="s">
        <v>2479</v>
      </c>
      <c r="E77" s="117" t="s">
        <v>2318</v>
      </c>
      <c r="F77" s="69" t="s">
        <v>2480</v>
      </c>
      <c r="G77" s="118">
        <v>45911</v>
      </c>
      <c r="H77" s="205">
        <v>17371200</v>
      </c>
      <c r="I77" s="116" t="b">
        <f>+K77=J77</f>
        <v>1</v>
      </c>
      <c r="J77" s="132">
        <v>45915</v>
      </c>
      <c r="K77" s="118">
        <v>45915</v>
      </c>
      <c r="L77" s="118">
        <v>46022</v>
      </c>
      <c r="M77" s="167" t="s">
        <v>1167</v>
      </c>
      <c r="N77" s="121"/>
      <c r="O77" s="116"/>
    </row>
    <row r="78" spans="1:15" ht="14.25" customHeight="1">
      <c r="A78" s="174">
        <f>+A77+1</f>
        <v>77</v>
      </c>
      <c r="B78" s="69" t="b">
        <f>+C78=D78</f>
        <v>1</v>
      </c>
      <c r="C78" s="69" t="s">
        <v>2481</v>
      </c>
      <c r="D78" s="69" t="s">
        <v>2481</v>
      </c>
      <c r="E78" s="117" t="s">
        <v>2318</v>
      </c>
      <c r="F78" s="69" t="s">
        <v>2482</v>
      </c>
      <c r="G78" s="118">
        <v>45911</v>
      </c>
      <c r="H78" s="205">
        <v>447950000</v>
      </c>
      <c r="I78" s="116" t="b">
        <f>+K78=J78</f>
        <v>1</v>
      </c>
      <c r="J78" s="132">
        <v>45915</v>
      </c>
      <c r="K78" s="118">
        <v>45915</v>
      </c>
      <c r="L78" s="118">
        <v>46016</v>
      </c>
      <c r="M78" s="167" t="s">
        <v>83</v>
      </c>
      <c r="N78" s="121"/>
      <c r="O78" s="116"/>
    </row>
    <row r="79" spans="1:15" ht="14.25" customHeight="1">
      <c r="A79" s="174">
        <f>+A78+1</f>
        <v>78</v>
      </c>
      <c r="B79" s="69" t="b">
        <f>+C79=D79</f>
        <v>1</v>
      </c>
      <c r="C79" s="69" t="s">
        <v>2483</v>
      </c>
      <c r="D79" s="69" t="s">
        <v>2483</v>
      </c>
      <c r="E79" s="117" t="s">
        <v>2318</v>
      </c>
      <c r="F79" s="69" t="s">
        <v>2484</v>
      </c>
      <c r="G79" s="118">
        <v>45912</v>
      </c>
      <c r="H79" s="205">
        <v>26133333</v>
      </c>
      <c r="I79" s="116" t="b">
        <f>+K79=J79</f>
        <v>1</v>
      </c>
      <c r="J79" s="132">
        <v>45915</v>
      </c>
      <c r="K79" s="118">
        <v>45915</v>
      </c>
      <c r="L79" s="118">
        <v>46011</v>
      </c>
      <c r="M79" s="167" t="s">
        <v>926</v>
      </c>
      <c r="N79" s="121"/>
      <c r="O79" s="116"/>
    </row>
    <row r="80" spans="1:15" ht="14.25" customHeight="1">
      <c r="A80" s="174">
        <f>+A79+1</f>
        <v>79</v>
      </c>
      <c r="B80" s="69" t="b">
        <f>+C80=D80</f>
        <v>1</v>
      </c>
      <c r="C80" s="69" t="s">
        <v>2485</v>
      </c>
      <c r="D80" s="69" t="s">
        <v>2485</v>
      </c>
      <c r="E80" s="117" t="s">
        <v>2318</v>
      </c>
      <c r="F80" s="69" t="s">
        <v>2486</v>
      </c>
      <c r="G80" s="118">
        <v>45912</v>
      </c>
      <c r="H80" s="205">
        <v>18683333</v>
      </c>
      <c r="I80" s="116" t="b">
        <f>+K80=J80</f>
        <v>1</v>
      </c>
      <c r="J80" s="132">
        <v>45916</v>
      </c>
      <c r="K80" s="118">
        <v>45916</v>
      </c>
      <c r="L80" s="118">
        <v>46011</v>
      </c>
      <c r="M80" s="167" t="s">
        <v>594</v>
      </c>
      <c r="N80" s="121"/>
      <c r="O80" s="116"/>
    </row>
    <row r="81" spans="1:15" ht="14.25" customHeight="1">
      <c r="A81" s="174">
        <f>+A80+1</f>
        <v>80</v>
      </c>
      <c r="B81" s="69" t="b">
        <f>+C81=D81</f>
        <v>1</v>
      </c>
      <c r="C81" s="69" t="s">
        <v>2487</v>
      </c>
      <c r="D81" s="69" t="s">
        <v>2487</v>
      </c>
      <c r="E81" s="117" t="s">
        <v>2318</v>
      </c>
      <c r="F81" s="69" t="s">
        <v>2488</v>
      </c>
      <c r="G81" s="118">
        <v>45912</v>
      </c>
      <c r="H81" s="205">
        <v>16940000</v>
      </c>
      <c r="I81" s="116" t="b">
        <f>+K81=J81</f>
        <v>1</v>
      </c>
      <c r="J81" s="132">
        <v>45917</v>
      </c>
      <c r="K81" s="118">
        <v>45917</v>
      </c>
      <c r="L81" s="118">
        <v>46001</v>
      </c>
      <c r="M81" s="167" t="s">
        <v>1182</v>
      </c>
      <c r="N81" s="121"/>
      <c r="O81" s="116"/>
    </row>
    <row r="82" spans="1:15" ht="14.25" customHeight="1">
      <c r="A82" s="174">
        <f>+A81+1</f>
        <v>81</v>
      </c>
      <c r="B82" s="69" t="b">
        <f>+C82=D82</f>
        <v>1</v>
      </c>
      <c r="C82" s="69" t="s">
        <v>2489</v>
      </c>
      <c r="D82" s="69" t="s">
        <v>2489</v>
      </c>
      <c r="E82" s="117" t="s">
        <v>2318</v>
      </c>
      <c r="F82" s="69" t="s">
        <v>2490</v>
      </c>
      <c r="G82" s="118">
        <v>45912</v>
      </c>
      <c r="H82" s="205">
        <v>88060000</v>
      </c>
      <c r="I82" s="116" t="b">
        <f>+K82=J82</f>
        <v>1</v>
      </c>
      <c r="J82" s="132">
        <v>45917</v>
      </c>
      <c r="K82" s="118">
        <v>45917</v>
      </c>
      <c r="L82" s="118">
        <v>45957</v>
      </c>
      <c r="M82" s="167" t="s">
        <v>130</v>
      </c>
      <c r="N82" s="121" t="s">
        <v>26</v>
      </c>
      <c r="O82" s="116"/>
    </row>
    <row r="83" spans="1:15" ht="14.25" customHeight="1">
      <c r="A83" s="174">
        <f>+A82+1</f>
        <v>82</v>
      </c>
      <c r="B83" s="69" t="b">
        <f>+C83=D83</f>
        <v>1</v>
      </c>
      <c r="C83" s="69" t="s">
        <v>2491</v>
      </c>
      <c r="D83" s="69" t="s">
        <v>2491</v>
      </c>
      <c r="E83" s="117" t="s">
        <v>2318</v>
      </c>
      <c r="F83" s="69" t="s">
        <v>2492</v>
      </c>
      <c r="G83" s="118">
        <v>45912</v>
      </c>
      <c r="H83" s="205">
        <v>10307500</v>
      </c>
      <c r="I83" s="116" t="b">
        <f>+K83=J83</f>
        <v>1</v>
      </c>
      <c r="J83" s="132">
        <v>45916</v>
      </c>
      <c r="K83" s="118">
        <v>45916</v>
      </c>
      <c r="L83" s="118">
        <v>46011</v>
      </c>
      <c r="M83" s="167" t="s">
        <v>1182</v>
      </c>
      <c r="N83" s="121"/>
      <c r="O83" s="116"/>
    </row>
    <row r="84" spans="1:15" ht="14.25" customHeight="1">
      <c r="A84" s="174">
        <f>+A83+1</f>
        <v>83</v>
      </c>
      <c r="B84" s="69" t="b">
        <f>+C84=D84</f>
        <v>1</v>
      </c>
      <c r="C84" s="69" t="s">
        <v>2493</v>
      </c>
      <c r="D84" s="69" t="s">
        <v>2493</v>
      </c>
      <c r="E84" s="117" t="s">
        <v>2318</v>
      </c>
      <c r="F84" s="69" t="s">
        <v>2494</v>
      </c>
      <c r="G84" s="118">
        <v>45912</v>
      </c>
      <c r="H84" s="205">
        <v>10307500</v>
      </c>
      <c r="I84" s="116" t="b">
        <f>+K84=J84</f>
        <v>1</v>
      </c>
      <c r="J84" s="132">
        <v>45916</v>
      </c>
      <c r="K84" s="118">
        <v>45916</v>
      </c>
      <c r="L84" s="118">
        <v>46011</v>
      </c>
      <c r="M84" s="167" t="s">
        <v>1182</v>
      </c>
      <c r="N84" s="121"/>
      <c r="O84" s="116"/>
    </row>
    <row r="85" spans="1:15" ht="14.25" customHeight="1">
      <c r="A85" s="174">
        <f>+A84+1</f>
        <v>84</v>
      </c>
      <c r="B85" s="69" t="b">
        <f>+C85=D85</f>
        <v>1</v>
      </c>
      <c r="C85" s="69" t="s">
        <v>2495</v>
      </c>
      <c r="D85" s="69" t="s">
        <v>2495</v>
      </c>
      <c r="E85" s="117" t="s">
        <v>2318</v>
      </c>
      <c r="F85" s="69" t="s">
        <v>2496</v>
      </c>
      <c r="G85" s="118">
        <v>45915</v>
      </c>
      <c r="H85" s="205">
        <v>22711500</v>
      </c>
      <c r="I85" s="116" t="b">
        <f>+K85=J85</f>
        <v>1</v>
      </c>
      <c r="J85" s="132">
        <v>45922</v>
      </c>
      <c r="K85" s="118">
        <v>45922</v>
      </c>
      <c r="L85" s="118">
        <v>46011</v>
      </c>
      <c r="M85" s="167" t="s">
        <v>174</v>
      </c>
      <c r="N85" s="121"/>
      <c r="O85" s="116"/>
    </row>
    <row r="86" spans="1:15" ht="14.25" customHeight="1">
      <c r="A86" s="174">
        <f>+A85+1</f>
        <v>85</v>
      </c>
      <c r="B86" s="69" t="b">
        <f>+C86=D86</f>
        <v>1</v>
      </c>
      <c r="C86" s="69" t="s">
        <v>2497</v>
      </c>
      <c r="D86" s="69" t="s">
        <v>2497</v>
      </c>
      <c r="E86" s="117" t="s">
        <v>2318</v>
      </c>
      <c r="F86" s="69" t="s">
        <v>2498</v>
      </c>
      <c r="G86" s="118">
        <v>45916</v>
      </c>
      <c r="H86" s="205">
        <v>9817500</v>
      </c>
      <c r="I86" s="116" t="b">
        <f>+K86=J86</f>
        <v>1</v>
      </c>
      <c r="J86" s="132">
        <v>45916</v>
      </c>
      <c r="K86" s="118">
        <v>45916</v>
      </c>
      <c r="L86" s="118">
        <v>46001</v>
      </c>
      <c r="M86" s="167" t="s">
        <v>430</v>
      </c>
      <c r="N86" s="121"/>
      <c r="O86" s="116"/>
    </row>
    <row r="87" spans="1:15" ht="14.25" customHeight="1">
      <c r="A87" s="174">
        <f>+A86+1</f>
        <v>86</v>
      </c>
      <c r="B87" s="69" t="b">
        <f>+C87=D87</f>
        <v>1</v>
      </c>
      <c r="C87" s="69" t="s">
        <v>2499</v>
      </c>
      <c r="D87" s="69" t="s">
        <v>2499</v>
      </c>
      <c r="E87" s="117" t="s">
        <v>2318</v>
      </c>
      <c r="F87" s="69" t="s">
        <v>2500</v>
      </c>
      <c r="G87" s="118">
        <v>45916</v>
      </c>
      <c r="H87" s="205">
        <v>11648000</v>
      </c>
      <c r="I87" s="116" t="b">
        <f>+K87=J87</f>
        <v>1</v>
      </c>
      <c r="J87" s="132">
        <v>45917</v>
      </c>
      <c r="K87" s="118">
        <v>45917</v>
      </c>
      <c r="L87" s="118">
        <v>46001</v>
      </c>
      <c r="M87" s="167" t="s">
        <v>430</v>
      </c>
      <c r="N87" s="121"/>
      <c r="O87" s="116"/>
    </row>
    <row r="88" spans="1:15" ht="14.25" customHeight="1">
      <c r="A88" s="174">
        <f>+A87+1</f>
        <v>87</v>
      </c>
      <c r="B88" s="69" t="b">
        <f>+C88=D88</f>
        <v>1</v>
      </c>
      <c r="C88" s="69" t="s">
        <v>2501</v>
      </c>
      <c r="D88" s="69" t="s">
        <v>2501</v>
      </c>
      <c r="E88" s="117" t="s">
        <v>2318</v>
      </c>
      <c r="F88" s="69" t="s">
        <v>2502</v>
      </c>
      <c r="G88" s="118">
        <v>45916</v>
      </c>
      <c r="H88" s="205">
        <v>9817500</v>
      </c>
      <c r="I88" s="116" t="b">
        <f>+K88=J88</f>
        <v>1</v>
      </c>
      <c r="J88" s="132">
        <v>45917</v>
      </c>
      <c r="K88" s="118">
        <v>45917</v>
      </c>
      <c r="L88" s="118">
        <v>46001</v>
      </c>
      <c r="M88" s="167" t="s">
        <v>430</v>
      </c>
      <c r="N88" s="121"/>
      <c r="O88" s="116"/>
    </row>
    <row r="89" spans="1:15" ht="14.25" customHeight="1">
      <c r="A89" s="174">
        <f>+A88+1</f>
        <v>88</v>
      </c>
      <c r="B89" s="69" t="b">
        <f>+C89=D89</f>
        <v>1</v>
      </c>
      <c r="C89" s="69" t="s">
        <v>2503</v>
      </c>
      <c r="D89" s="69" t="s">
        <v>2503</v>
      </c>
      <c r="E89" s="117" t="s">
        <v>2318</v>
      </c>
      <c r="F89" s="69" t="s">
        <v>2504</v>
      </c>
      <c r="G89" s="118">
        <v>45916</v>
      </c>
      <c r="H89" s="205">
        <v>9817500</v>
      </c>
      <c r="I89" s="116" t="b">
        <f>+K89=J89</f>
        <v>1</v>
      </c>
      <c r="J89" s="132">
        <v>45917</v>
      </c>
      <c r="K89" s="118">
        <v>45917</v>
      </c>
      <c r="L89" s="118">
        <v>46001</v>
      </c>
      <c r="M89" s="167" t="s">
        <v>430</v>
      </c>
      <c r="N89" s="121"/>
      <c r="O89" s="116"/>
    </row>
    <row r="90" spans="1:15" ht="14.25" customHeight="1">
      <c r="A90" s="174">
        <f>+A89+1</f>
        <v>89</v>
      </c>
      <c r="B90" s="69" t="b">
        <f>+C90=D90</f>
        <v>1</v>
      </c>
      <c r="C90" s="69" t="s">
        <v>2505</v>
      </c>
      <c r="D90" s="69" t="s">
        <v>2505</v>
      </c>
      <c r="E90" s="117" t="s">
        <v>2318</v>
      </c>
      <c r="F90" s="69" t="s">
        <v>2506</v>
      </c>
      <c r="G90" s="118">
        <v>45916</v>
      </c>
      <c r="H90" s="205">
        <v>9817500</v>
      </c>
      <c r="I90" s="116" t="b">
        <f>+K90=J90</f>
        <v>1</v>
      </c>
      <c r="J90" s="132">
        <v>45919</v>
      </c>
      <c r="K90" s="118">
        <v>45919</v>
      </c>
      <c r="L90" s="118">
        <v>46001</v>
      </c>
      <c r="M90" s="167" t="s">
        <v>430</v>
      </c>
      <c r="N90" s="121"/>
      <c r="O90" s="116"/>
    </row>
    <row r="91" spans="1:15" ht="14.25" customHeight="1">
      <c r="A91" s="174">
        <f>+A90+1</f>
        <v>90</v>
      </c>
      <c r="B91" s="69" t="b">
        <f>+C91=D91</f>
        <v>1</v>
      </c>
      <c r="C91" s="69" t="s">
        <v>2507</v>
      </c>
      <c r="D91" s="69" t="s">
        <v>2507</v>
      </c>
      <c r="E91" s="117" t="s">
        <v>2318</v>
      </c>
      <c r="F91" s="69" t="s">
        <v>2508</v>
      </c>
      <c r="G91" s="118">
        <v>45916</v>
      </c>
      <c r="H91" s="205">
        <v>19477500</v>
      </c>
      <c r="I91" s="116" t="b">
        <f>+K91=J91</f>
        <v>1</v>
      </c>
      <c r="J91" s="132">
        <v>45918</v>
      </c>
      <c r="K91" s="118">
        <v>45918</v>
      </c>
      <c r="L91" s="118">
        <v>46001</v>
      </c>
      <c r="M91" s="167" t="s">
        <v>926</v>
      </c>
      <c r="N91" s="121"/>
      <c r="O91" s="116"/>
    </row>
    <row r="92" spans="1:15" ht="14.25" customHeight="1">
      <c r="A92" s="174">
        <f>+A91+1</f>
        <v>91</v>
      </c>
      <c r="B92" s="69" t="b">
        <f>+C92=D92</f>
        <v>1</v>
      </c>
      <c r="C92" s="69" t="s">
        <v>2509</v>
      </c>
      <c r="D92" s="69" t="s">
        <v>2509</v>
      </c>
      <c r="E92" s="117" t="s">
        <v>2318</v>
      </c>
      <c r="F92" s="69" t="s">
        <v>2510</v>
      </c>
      <c r="G92" s="118">
        <v>45916</v>
      </c>
      <c r="H92" s="205">
        <v>12740000</v>
      </c>
      <c r="I92" s="116" t="b">
        <f>+K92=J92</f>
        <v>1</v>
      </c>
      <c r="J92" s="132">
        <v>45917</v>
      </c>
      <c r="K92" s="118">
        <v>45917</v>
      </c>
      <c r="L92" s="118">
        <v>46001</v>
      </c>
      <c r="M92" s="167" t="s">
        <v>430</v>
      </c>
      <c r="N92" s="121"/>
      <c r="O92" s="116"/>
    </row>
    <row r="93" spans="1:15" ht="14.25" customHeight="1">
      <c r="A93" s="174">
        <f>+A92+1</f>
        <v>92</v>
      </c>
      <c r="B93" s="69" t="b">
        <f>+C93=D93</f>
        <v>1</v>
      </c>
      <c r="C93" s="69" t="s">
        <v>2511</v>
      </c>
      <c r="D93" s="69" t="s">
        <v>2511</v>
      </c>
      <c r="E93" s="117" t="s">
        <v>2318</v>
      </c>
      <c r="F93" s="69" t="s">
        <v>2512</v>
      </c>
      <c r="G93" s="118">
        <v>45917</v>
      </c>
      <c r="H93" s="205">
        <v>323452207</v>
      </c>
      <c r="I93" s="116" t="b">
        <f>+K93=J93</f>
        <v>1</v>
      </c>
      <c r="J93" s="132">
        <v>45926</v>
      </c>
      <c r="K93" s="118">
        <v>45926</v>
      </c>
      <c r="L93" s="118">
        <v>46006</v>
      </c>
      <c r="M93" s="167" t="s">
        <v>126</v>
      </c>
      <c r="N93" s="121"/>
      <c r="O93" s="116"/>
    </row>
    <row r="94" spans="1:15" ht="14.25" customHeight="1">
      <c r="A94" s="174">
        <f>+A93+1</f>
        <v>93</v>
      </c>
      <c r="B94" s="69" t="b">
        <f>+C94=D94</f>
        <v>1</v>
      </c>
      <c r="C94" s="69" t="s">
        <v>2513</v>
      </c>
      <c r="D94" s="69" t="s">
        <v>2513</v>
      </c>
      <c r="E94" s="117" t="s">
        <v>2318</v>
      </c>
      <c r="F94" s="69" t="s">
        <v>2514</v>
      </c>
      <c r="G94" s="118">
        <v>45917</v>
      </c>
      <c r="H94" s="205">
        <v>16200000</v>
      </c>
      <c r="I94" s="116" t="b">
        <f>+K94=J94</f>
        <v>1</v>
      </c>
      <c r="J94" s="132">
        <v>45919</v>
      </c>
      <c r="K94" s="118">
        <v>45919</v>
      </c>
      <c r="L94" s="118">
        <v>46009</v>
      </c>
      <c r="M94" s="167" t="s">
        <v>717</v>
      </c>
      <c r="N94" s="121"/>
      <c r="O94" s="116"/>
    </row>
    <row r="95" spans="1:15" ht="14.25" customHeight="1">
      <c r="A95" s="174">
        <f>+A94+1</f>
        <v>94</v>
      </c>
      <c r="B95" s="69" t="b">
        <f>+C95=D95</f>
        <v>1</v>
      </c>
      <c r="C95" s="69" t="s">
        <v>2515</v>
      </c>
      <c r="D95" s="69" t="s">
        <v>2515</v>
      </c>
      <c r="E95" s="117" t="s">
        <v>2318</v>
      </c>
      <c r="F95" s="69" t="s">
        <v>2516</v>
      </c>
      <c r="G95" s="118">
        <v>45917</v>
      </c>
      <c r="H95" s="205">
        <v>15000000</v>
      </c>
      <c r="I95" s="116" t="b">
        <f>+K95=J95</f>
        <v>1</v>
      </c>
      <c r="J95" s="132">
        <v>45919</v>
      </c>
      <c r="K95" s="118">
        <v>45919</v>
      </c>
      <c r="L95" s="118">
        <v>46011</v>
      </c>
      <c r="M95" s="167" t="s">
        <v>785</v>
      </c>
      <c r="N95" s="121"/>
      <c r="O95" s="116"/>
    </row>
    <row r="96" spans="1:15" ht="14.25" customHeight="1">
      <c r="A96" s="174">
        <f>+A95+1</f>
        <v>95</v>
      </c>
      <c r="B96" s="69" t="b">
        <f>+C96=D96</f>
        <v>1</v>
      </c>
      <c r="C96" s="69" t="s">
        <v>2517</v>
      </c>
      <c r="D96" s="69" t="s">
        <v>2517</v>
      </c>
      <c r="E96" s="117" t="s">
        <v>2318</v>
      </c>
      <c r="F96" s="69" t="s">
        <v>2518</v>
      </c>
      <c r="G96" s="118">
        <v>45917</v>
      </c>
      <c r="H96" s="205">
        <v>6600000</v>
      </c>
      <c r="I96" s="116" t="b">
        <f>+K96=J96</f>
        <v>1</v>
      </c>
      <c r="J96" s="132">
        <v>45919</v>
      </c>
      <c r="K96" s="118">
        <v>45919</v>
      </c>
      <c r="L96" s="118">
        <v>46009</v>
      </c>
      <c r="M96" s="167" t="s">
        <v>717</v>
      </c>
      <c r="N96" s="121"/>
      <c r="O96" s="116"/>
    </row>
    <row r="97" spans="1:16" ht="14.25" customHeight="1">
      <c r="A97" s="174">
        <f>+A96+1</f>
        <v>96</v>
      </c>
      <c r="B97" s="69" t="b">
        <f>+C97=D97</f>
        <v>1</v>
      </c>
      <c r="C97" s="69" t="s">
        <v>2519</v>
      </c>
      <c r="D97" s="69" t="s">
        <v>2519</v>
      </c>
      <c r="E97" s="117" t="s">
        <v>2318</v>
      </c>
      <c r="F97" s="69" t="s">
        <v>2520</v>
      </c>
      <c r="G97" s="118">
        <v>45917</v>
      </c>
      <c r="H97" s="205">
        <v>7988750</v>
      </c>
      <c r="I97" s="116" t="b">
        <f>+K97=J97</f>
        <v>1</v>
      </c>
      <c r="J97" s="132">
        <v>45919</v>
      </c>
      <c r="K97" s="118">
        <v>45919</v>
      </c>
      <c r="L97" s="118">
        <v>46001</v>
      </c>
      <c r="M97" s="167" t="s">
        <v>430</v>
      </c>
      <c r="N97" s="121"/>
      <c r="O97" s="116"/>
    </row>
    <row r="98" spans="1:16" ht="14.25" customHeight="1">
      <c r="A98" s="174">
        <f>+A97+1</f>
        <v>97</v>
      </c>
      <c r="B98" s="69" t="b">
        <f>+C98=D98</f>
        <v>1</v>
      </c>
      <c r="C98" s="69" t="s">
        <v>2521</v>
      </c>
      <c r="D98" s="69" t="s">
        <v>2521</v>
      </c>
      <c r="E98" s="117" t="s">
        <v>2318</v>
      </c>
      <c r="F98" s="69" t="s">
        <v>2522</v>
      </c>
      <c r="G98" s="118">
        <v>45917</v>
      </c>
      <c r="H98" s="205">
        <v>37000000</v>
      </c>
      <c r="I98" s="116" t="b">
        <f>+K98=J98</f>
        <v>1</v>
      </c>
      <c r="J98" s="132">
        <v>45923</v>
      </c>
      <c r="K98" s="118">
        <v>45923</v>
      </c>
      <c r="L98" s="118">
        <v>46016</v>
      </c>
      <c r="M98" s="167" t="s">
        <v>1993</v>
      </c>
      <c r="N98" s="121"/>
      <c r="O98" s="116"/>
    </row>
    <row r="99" spans="1:16" ht="14.25" customHeight="1">
      <c r="A99" s="174">
        <f>+A98+1</f>
        <v>98</v>
      </c>
      <c r="B99" s="69" t="b">
        <f>+C99=D99</f>
        <v>1</v>
      </c>
      <c r="C99" s="69" t="s">
        <v>1911</v>
      </c>
      <c r="D99" s="69" t="s">
        <v>1911</v>
      </c>
      <c r="E99" s="117" t="s">
        <v>2318</v>
      </c>
      <c r="F99" s="192">
        <v>151944</v>
      </c>
      <c r="G99" s="118">
        <v>45917</v>
      </c>
      <c r="H99" s="205">
        <v>15794754</v>
      </c>
      <c r="I99" s="116" t="b">
        <f>+K99=J99</f>
        <v>1</v>
      </c>
      <c r="J99" s="132">
        <v>45924</v>
      </c>
      <c r="K99" s="118">
        <v>45924</v>
      </c>
      <c r="L99" s="118">
        <v>45943</v>
      </c>
      <c r="M99" s="167" t="s">
        <v>1167</v>
      </c>
      <c r="N99" s="121"/>
      <c r="O99" s="116"/>
    </row>
    <row r="100" spans="1:16" ht="14.25" customHeight="1">
      <c r="A100" s="193">
        <f>+A99+1</f>
        <v>99</v>
      </c>
      <c r="B100" s="105" t="b">
        <f>+C100=D100</f>
        <v>1</v>
      </c>
      <c r="C100" s="106" t="s">
        <v>2523</v>
      </c>
      <c r="D100" s="106" t="s">
        <v>2523</v>
      </c>
      <c r="E100" s="156" t="s">
        <v>2226</v>
      </c>
      <c r="F100" s="106" t="s">
        <v>2524</v>
      </c>
      <c r="G100" s="154">
        <v>45918</v>
      </c>
      <c r="H100" s="109">
        <v>0</v>
      </c>
      <c r="I100" s="110" t="b">
        <f>+K100=J100</f>
        <v>1</v>
      </c>
      <c r="J100" s="154">
        <v>45930</v>
      </c>
      <c r="K100" s="154">
        <v>45930</v>
      </c>
      <c r="L100" s="154">
        <v>46752</v>
      </c>
      <c r="M100" s="156" t="s">
        <v>126</v>
      </c>
      <c r="N100" s="157" t="s">
        <v>2077</v>
      </c>
      <c r="O100" s="106"/>
      <c r="P100" s="84"/>
    </row>
    <row r="101" spans="1:16" ht="14.25" customHeight="1">
      <c r="A101" s="174">
        <f>+A100+1</f>
        <v>100</v>
      </c>
      <c r="B101" s="69" t="b">
        <f>+C101=D101</f>
        <v>1</v>
      </c>
      <c r="C101" s="69" t="s">
        <v>2525</v>
      </c>
      <c r="D101" s="69" t="s">
        <v>2525</v>
      </c>
      <c r="E101" s="117" t="s">
        <v>2318</v>
      </c>
      <c r="F101" s="69" t="s">
        <v>2526</v>
      </c>
      <c r="G101" s="118">
        <v>45919</v>
      </c>
      <c r="H101" s="205">
        <v>13020000</v>
      </c>
      <c r="I101" s="116" t="b">
        <f>+K101=J101</f>
        <v>1</v>
      </c>
      <c r="J101" s="132">
        <v>45919</v>
      </c>
      <c r="K101" s="118">
        <v>45919</v>
      </c>
      <c r="L101" s="118">
        <v>46021</v>
      </c>
      <c r="M101" s="167" t="s">
        <v>388</v>
      </c>
      <c r="N101" s="121"/>
      <c r="O101" s="116"/>
    </row>
    <row r="102" spans="1:16" ht="15" customHeight="1">
      <c r="A102" s="174">
        <f>+A101+1</f>
        <v>101</v>
      </c>
      <c r="B102" s="69" t="b">
        <f>+C102=D102</f>
        <v>1</v>
      </c>
      <c r="C102" s="69" t="s">
        <v>2527</v>
      </c>
      <c r="D102" s="69" t="s">
        <v>2527</v>
      </c>
      <c r="E102" s="117" t="s">
        <v>2318</v>
      </c>
      <c r="F102" s="69" t="s">
        <v>2528</v>
      </c>
      <c r="G102" s="131">
        <v>45922</v>
      </c>
      <c r="H102" s="205">
        <v>13020000</v>
      </c>
      <c r="I102" s="116" t="b">
        <f>+K102=J102</f>
        <v>1</v>
      </c>
      <c r="J102" s="132">
        <v>45929</v>
      </c>
      <c r="K102" s="118">
        <v>45929</v>
      </c>
      <c r="L102" s="118">
        <v>46021</v>
      </c>
      <c r="M102" s="167" t="s">
        <v>388</v>
      </c>
      <c r="N102" s="121"/>
      <c r="O102" s="116"/>
    </row>
    <row r="103" spans="1:16" ht="14.25" customHeight="1">
      <c r="A103" s="174">
        <f>+A102+1</f>
        <v>102</v>
      </c>
      <c r="B103" s="69" t="b">
        <f>+C103=D103</f>
        <v>1</v>
      </c>
      <c r="C103" s="69" t="s">
        <v>2529</v>
      </c>
      <c r="D103" s="69" t="s">
        <v>2529</v>
      </c>
      <c r="E103" s="117" t="s">
        <v>2318</v>
      </c>
      <c r="F103" s="69" t="s">
        <v>2530</v>
      </c>
      <c r="G103" s="118">
        <v>45922</v>
      </c>
      <c r="H103" s="205">
        <v>14000000</v>
      </c>
      <c r="I103" s="116" t="b">
        <f>+K103=J103</f>
        <v>1</v>
      </c>
      <c r="J103" s="132">
        <v>45924</v>
      </c>
      <c r="K103" s="118">
        <v>45924</v>
      </c>
      <c r="L103" s="118">
        <v>46001</v>
      </c>
      <c r="M103" s="167" t="s">
        <v>430</v>
      </c>
      <c r="N103" s="121"/>
      <c r="O103" s="116"/>
    </row>
    <row r="104" spans="1:16" ht="14.25" customHeight="1">
      <c r="A104" s="174">
        <f>+A103+1</f>
        <v>103</v>
      </c>
      <c r="B104" s="69" t="b">
        <f>+C104=D104</f>
        <v>1</v>
      </c>
      <c r="C104" s="69" t="s">
        <v>2531</v>
      </c>
      <c r="D104" s="69" t="s">
        <v>2531</v>
      </c>
      <c r="E104" s="117" t="s">
        <v>2318</v>
      </c>
      <c r="F104" s="69" t="s">
        <v>2532</v>
      </c>
      <c r="G104" s="118">
        <v>45922</v>
      </c>
      <c r="H104" s="205">
        <v>8662500</v>
      </c>
      <c r="I104" s="116" t="b">
        <f>+K104=J104</f>
        <v>1</v>
      </c>
      <c r="J104" s="132">
        <v>45924</v>
      </c>
      <c r="K104" s="118">
        <v>45924</v>
      </c>
      <c r="L104" s="118">
        <v>46001</v>
      </c>
      <c r="M104" s="167" t="s">
        <v>430</v>
      </c>
      <c r="N104" s="121"/>
      <c r="O104" s="116"/>
    </row>
    <row r="105" spans="1:16" ht="14.25" customHeight="1">
      <c r="A105" s="174">
        <f>+A104+1</f>
        <v>104</v>
      </c>
      <c r="B105" s="69" t="b">
        <f>+C105=D105</f>
        <v>1</v>
      </c>
      <c r="C105" s="69" t="s">
        <v>2533</v>
      </c>
      <c r="D105" s="69" t="s">
        <v>2533</v>
      </c>
      <c r="E105" s="117" t="s">
        <v>2318</v>
      </c>
      <c r="F105" s="69" t="s">
        <v>2534</v>
      </c>
      <c r="G105" s="118">
        <v>45922</v>
      </c>
      <c r="H105" s="205">
        <v>42644200</v>
      </c>
      <c r="I105" s="116" t="b">
        <f>+K105=J105</f>
        <v>1</v>
      </c>
      <c r="J105" s="132">
        <v>45922</v>
      </c>
      <c r="K105" s="118">
        <v>45922</v>
      </c>
      <c r="L105" s="118">
        <v>46013</v>
      </c>
      <c r="M105" s="167" t="s">
        <v>354</v>
      </c>
      <c r="N105" s="121"/>
      <c r="O105" s="116"/>
    </row>
    <row r="106" spans="1:16" ht="14.25" customHeight="1">
      <c r="A106" s="174">
        <f>+A105+1</f>
        <v>105</v>
      </c>
      <c r="B106" s="69" t="b">
        <f>+C106=D106</f>
        <v>1</v>
      </c>
      <c r="C106" s="69" t="s">
        <v>2535</v>
      </c>
      <c r="D106" s="69" t="s">
        <v>2535</v>
      </c>
      <c r="E106" s="117" t="s">
        <v>2318</v>
      </c>
      <c r="F106" s="69" t="s">
        <v>2536</v>
      </c>
      <c r="G106" s="118">
        <v>45922</v>
      </c>
      <c r="H106" s="205">
        <v>8662500</v>
      </c>
      <c r="I106" s="116" t="b">
        <f>+K106=J106</f>
        <v>1</v>
      </c>
      <c r="J106" s="132">
        <v>45924</v>
      </c>
      <c r="K106" s="118">
        <v>45924</v>
      </c>
      <c r="L106" s="118">
        <v>46001</v>
      </c>
      <c r="M106" s="167" t="s">
        <v>430</v>
      </c>
      <c r="N106" s="121"/>
      <c r="O106" s="116"/>
    </row>
    <row r="107" spans="1:16" ht="14.25" customHeight="1">
      <c r="A107" s="174">
        <f>+A106+1</f>
        <v>106</v>
      </c>
      <c r="B107" s="69" t="b">
        <f>+C107=D107</f>
        <v>1</v>
      </c>
      <c r="C107" s="69" t="s">
        <v>2537</v>
      </c>
      <c r="D107" s="69" t="s">
        <v>2537</v>
      </c>
      <c r="E107" s="117" t="s">
        <v>2318</v>
      </c>
      <c r="F107" s="69" t="s">
        <v>2538</v>
      </c>
      <c r="G107" s="118">
        <v>45923</v>
      </c>
      <c r="H107" s="205">
        <v>7988750</v>
      </c>
      <c r="I107" s="116" t="b">
        <f>+K107=J107</f>
        <v>1</v>
      </c>
      <c r="J107" s="132">
        <v>45924</v>
      </c>
      <c r="K107" s="118">
        <v>45924</v>
      </c>
      <c r="L107" s="118">
        <v>46001</v>
      </c>
      <c r="M107" s="167" t="s">
        <v>430</v>
      </c>
      <c r="N107" s="121"/>
      <c r="O107" s="116"/>
    </row>
    <row r="108" spans="1:16" ht="14.25" customHeight="1">
      <c r="A108" s="174">
        <f>+A107+1</f>
        <v>107</v>
      </c>
      <c r="B108" s="69" t="b">
        <f>+C108=D108</f>
        <v>1</v>
      </c>
      <c r="C108" s="69" t="s">
        <v>2539</v>
      </c>
      <c r="D108" s="69" t="s">
        <v>2539</v>
      </c>
      <c r="E108" s="117" t="s">
        <v>2318</v>
      </c>
      <c r="F108" s="69" t="s">
        <v>2540</v>
      </c>
      <c r="G108" s="118">
        <v>45924</v>
      </c>
      <c r="H108" s="205">
        <v>10035000</v>
      </c>
      <c r="I108" s="116" t="b">
        <f>+K108=J108</f>
        <v>1</v>
      </c>
      <c r="J108" s="132">
        <v>45926</v>
      </c>
      <c r="K108" s="118">
        <v>45926</v>
      </c>
      <c r="L108" s="118">
        <v>46016</v>
      </c>
      <c r="M108" s="167" t="s">
        <v>430</v>
      </c>
      <c r="N108" s="121"/>
      <c r="O108" s="116"/>
    </row>
    <row r="109" spans="1:16" ht="14.25" customHeight="1">
      <c r="A109" s="174">
        <f>+A108+1</f>
        <v>108</v>
      </c>
      <c r="B109" s="69" t="b">
        <f>+C109=D109</f>
        <v>1</v>
      </c>
      <c r="C109" s="69" t="s">
        <v>2541</v>
      </c>
      <c r="D109" s="69" t="s">
        <v>2541</v>
      </c>
      <c r="E109" s="117" t="s">
        <v>2318</v>
      </c>
      <c r="F109" s="69" t="s">
        <v>2542</v>
      </c>
      <c r="G109" s="118">
        <v>45924</v>
      </c>
      <c r="H109" s="205">
        <v>7411250</v>
      </c>
      <c r="I109" s="116" t="b">
        <f>+K109=J109</f>
        <v>1</v>
      </c>
      <c r="J109" s="132">
        <v>45926</v>
      </c>
      <c r="K109" s="118">
        <v>45926</v>
      </c>
      <c r="L109" s="118">
        <v>46001</v>
      </c>
      <c r="M109" s="167" t="s">
        <v>430</v>
      </c>
      <c r="N109" s="121"/>
      <c r="O109" s="116"/>
    </row>
    <row r="110" spans="1:16" ht="14.25" customHeight="1">
      <c r="A110" s="174">
        <f>+A109+1</f>
        <v>109</v>
      </c>
      <c r="B110" s="69" t="b">
        <f>+C110=D110</f>
        <v>1</v>
      </c>
      <c r="C110" s="69" t="s">
        <v>2543</v>
      </c>
      <c r="D110" s="69" t="s">
        <v>2543</v>
      </c>
      <c r="E110" s="117" t="s">
        <v>2318</v>
      </c>
      <c r="F110" s="69" t="s">
        <v>2544</v>
      </c>
      <c r="G110" s="118">
        <v>45925</v>
      </c>
      <c r="H110" s="205">
        <v>8181250</v>
      </c>
      <c r="I110" s="116" t="b">
        <f>+K110=J110</f>
        <v>1</v>
      </c>
      <c r="J110" s="132">
        <v>45926</v>
      </c>
      <c r="K110" s="118">
        <v>45926</v>
      </c>
      <c r="L110" s="118">
        <v>46001</v>
      </c>
      <c r="M110" s="167" t="s">
        <v>430</v>
      </c>
      <c r="N110" s="121"/>
      <c r="O110" s="116"/>
    </row>
    <row r="111" spans="1:16" ht="14.25" customHeight="1">
      <c r="A111" s="174">
        <f>+A110+1</f>
        <v>110</v>
      </c>
      <c r="B111" s="69" t="b">
        <f>+C111=D111</f>
        <v>1</v>
      </c>
      <c r="C111" s="69" t="s">
        <v>2545</v>
      </c>
      <c r="D111" s="69" t="s">
        <v>2545</v>
      </c>
      <c r="E111" s="117" t="s">
        <v>2318</v>
      </c>
      <c r="F111" s="69" t="s">
        <v>2546</v>
      </c>
      <c r="G111" s="118">
        <v>45925</v>
      </c>
      <c r="H111" s="205">
        <v>15953000</v>
      </c>
      <c r="I111" s="116" t="b">
        <f>+K111=J111</f>
        <v>1</v>
      </c>
      <c r="J111" s="132">
        <v>45926</v>
      </c>
      <c r="K111" s="118">
        <v>45926</v>
      </c>
      <c r="L111" s="118">
        <v>46001</v>
      </c>
      <c r="M111" s="167" t="s">
        <v>430</v>
      </c>
      <c r="N111" s="121"/>
      <c r="O111" s="116"/>
    </row>
    <row r="112" spans="1:16" ht="14.25" customHeight="1">
      <c r="A112" s="174">
        <f>+A111+1</f>
        <v>111</v>
      </c>
      <c r="B112" s="69" t="b">
        <f>+C112=D112</f>
        <v>1</v>
      </c>
      <c r="C112" s="69" t="s">
        <v>2547</v>
      </c>
      <c r="D112" s="69" t="s">
        <v>2547</v>
      </c>
      <c r="E112" s="117" t="s">
        <v>2318</v>
      </c>
      <c r="F112" s="69" t="s">
        <v>2548</v>
      </c>
      <c r="G112" s="118">
        <v>45925</v>
      </c>
      <c r="H112" s="205">
        <v>7700000</v>
      </c>
      <c r="I112" s="116" t="b">
        <f>+K112=J112</f>
        <v>1</v>
      </c>
      <c r="J112" s="132">
        <v>45930</v>
      </c>
      <c r="K112" s="118">
        <v>45930</v>
      </c>
      <c r="L112" s="118">
        <v>46001</v>
      </c>
      <c r="M112" s="167" t="s">
        <v>430</v>
      </c>
      <c r="N112" s="121"/>
      <c r="O112" s="116"/>
    </row>
    <row r="113" spans="1:15" ht="14.25" customHeight="1">
      <c r="A113" s="174">
        <f>+A112+1</f>
        <v>112</v>
      </c>
      <c r="B113" s="69" t="b">
        <f>+C113=D113</f>
        <v>1</v>
      </c>
      <c r="C113" s="69" t="s">
        <v>2549</v>
      </c>
      <c r="D113" s="69" t="s">
        <v>2549</v>
      </c>
      <c r="E113" s="117" t="s">
        <v>2318</v>
      </c>
      <c r="F113" s="69" t="s">
        <v>2550</v>
      </c>
      <c r="G113" s="118">
        <v>45929</v>
      </c>
      <c r="H113" s="205">
        <v>451715307</v>
      </c>
      <c r="I113" s="116" t="b">
        <f>+K113=J113</f>
        <v>1</v>
      </c>
      <c r="J113" s="132">
        <v>45930</v>
      </c>
      <c r="K113" s="118">
        <v>45930</v>
      </c>
      <c r="L113" s="118">
        <v>46020</v>
      </c>
      <c r="M113" s="167" t="s">
        <v>2551</v>
      </c>
      <c r="N113" s="121"/>
      <c r="O113" s="116"/>
    </row>
    <row r="114" spans="1:15" ht="14.25" customHeight="1">
      <c r="A114" s="73"/>
      <c r="E114" s="73"/>
      <c r="H114" s="73"/>
    </row>
    <row r="115" spans="1:15" ht="14.25" customHeight="1">
      <c r="D115" s="147"/>
    </row>
    <row r="116" spans="1:15" ht="14.25" customHeight="1">
      <c r="A116" s="17" t="s">
        <v>873</v>
      </c>
      <c r="B116" s="206">
        <v>112</v>
      </c>
      <c r="C116" s="190" t="s">
        <v>874</v>
      </c>
      <c r="D116" s="147"/>
    </row>
    <row r="117" spans="1:15" ht="14.25" customHeight="1">
      <c r="A117" s="17" t="s">
        <v>875</v>
      </c>
      <c r="B117" s="17">
        <v>4</v>
      </c>
      <c r="C117" s="17" t="s">
        <v>1929</v>
      </c>
      <c r="D117" s="147"/>
    </row>
    <row r="118" spans="1:15" ht="14.25" customHeight="1">
      <c r="A118" s="17" t="s">
        <v>877</v>
      </c>
      <c r="B118" s="17">
        <f>+B116-B117</f>
        <v>108</v>
      </c>
      <c r="C118" s="208" t="s">
        <v>2552</v>
      </c>
      <c r="D118" s="147"/>
    </row>
    <row r="119" spans="1:15" ht="14.25" customHeight="1">
      <c r="A119" s="17" t="s">
        <v>879</v>
      </c>
      <c r="B119" s="21">
        <v>3</v>
      </c>
      <c r="C119" s="17" t="s">
        <v>880</v>
      </c>
      <c r="D119" s="147"/>
    </row>
    <row r="120" spans="1:15" ht="14.25" customHeight="1">
      <c r="A120" s="17" t="s">
        <v>882</v>
      </c>
      <c r="B120" s="209">
        <f>+B118+B119</f>
        <v>111</v>
      </c>
      <c r="C120" s="190" t="s">
        <v>883</v>
      </c>
      <c r="D120" s="147"/>
    </row>
    <row r="121" spans="1:15" ht="14.25" customHeight="1">
      <c r="A121" s="82" t="s">
        <v>2314</v>
      </c>
      <c r="B121" s="21">
        <v>14</v>
      </c>
      <c r="C121" s="21" t="s">
        <v>2553</v>
      </c>
      <c r="D121" s="147"/>
    </row>
    <row r="122" spans="1:15" ht="14.25" customHeight="1">
      <c r="A122" s="84"/>
      <c r="B122" s="84"/>
      <c r="C122" s="84"/>
      <c r="D122" s="147"/>
    </row>
    <row r="123" spans="1:15" ht="14.25" customHeight="1">
      <c r="A123" s="85" t="s">
        <v>873</v>
      </c>
      <c r="B123" s="210">
        <v>103</v>
      </c>
      <c r="C123" s="190" t="s">
        <v>886</v>
      </c>
      <c r="D123" s="147"/>
    </row>
    <row r="124" spans="1:15" ht="14.25" customHeight="1">
      <c r="D124" s="147"/>
    </row>
    <row r="125" spans="1:15" ht="14.25" customHeight="1">
      <c r="D125" s="147"/>
      <c r="H125" s="73"/>
    </row>
  </sheetData>
  <sheetProtection sheet="1" objects="1" scenarios="1"/>
  <autoFilter ref="A1:O114" xr:uid="{00000000-0009-0000-0000-000002000000}"/>
  <pageMargins left="0.7" right="0.7" top="0.75" bottom="0.75" header="0.3" footer="0.3"/>
  <pageSetup paperSize="28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OFICINA DE CONTRATACION</dc:creator>
  <cp:keywords/>
  <dc:description/>
  <cp:lastModifiedBy>Maira Alejandra  Mendoza  Lizarazo</cp:lastModifiedBy>
  <cp:revision/>
  <dcterms:created xsi:type="dcterms:W3CDTF">2024-05-10T17:28:05Z</dcterms:created>
  <dcterms:modified xsi:type="dcterms:W3CDTF">2025-11-26T13:57:29Z</dcterms:modified>
  <cp:category/>
  <cp:contentStatus/>
</cp:coreProperties>
</file>