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nomcio13\Documents\ESTRATEGICO\2025\CONTRATOS MINIMA\PRO - FORRAJE - HUEVO\"/>
    </mc:Choice>
  </mc:AlternateContent>
  <xr:revisionPtr revIDLastSave="0" documentId="13_ncr:1_{C95A3F8B-621B-4EC2-B3D6-E80B79109600}" xr6:coauthVersionLast="47" xr6:coauthVersionMax="47" xr10:uidLastSave="{00000000-0000-0000-0000-000000000000}"/>
  <bookViews>
    <workbookView xWindow="-120" yWindow="-120" windowWidth="29040" windowHeight="15720" activeTab="3" xr2:uid="{9F246438-5B8F-41D5-9A70-ADE64FA6E402}"/>
  </bookViews>
  <sheets>
    <sheet name="FUNDACOLOMBIA" sheetId="2" r:id="rId1"/>
    <sheet name="CREAAA" sheetId="1" r:id="rId2"/>
    <sheet name="PROMEDIOS" sheetId="3" r:id="rId3"/>
    <sheet name="consolidad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34" i="4" l="1"/>
  <c r="O32" i="4"/>
  <c r="O19" i="4"/>
  <c r="O7" i="4"/>
  <c r="M34" i="4"/>
  <c r="N34" i="4" s="1"/>
  <c r="M32" i="4"/>
  <c r="N32" i="4" s="1"/>
  <c r="M19" i="4"/>
  <c r="N19" i="4" s="1"/>
  <c r="M7" i="4"/>
  <c r="N7" i="4" s="1"/>
  <c r="H34" i="4"/>
  <c r="I34" i="4" s="1"/>
  <c r="J34" i="4" s="1"/>
  <c r="H32" i="4"/>
  <c r="I32" i="4" s="1"/>
  <c r="J32" i="4" s="1"/>
  <c r="H19" i="4"/>
  <c r="I19" i="4" s="1"/>
  <c r="J19" i="4" s="1"/>
  <c r="H7" i="4"/>
  <c r="I7" i="4" s="1"/>
  <c r="J7" i="4" s="1"/>
  <c r="F31" i="3"/>
  <c r="H31" i="3" s="1"/>
  <c r="I31" i="3" s="1"/>
  <c r="J31" i="3" s="1"/>
  <c r="F29" i="3"/>
  <c r="H29" i="3" s="1"/>
  <c r="I29" i="3" s="1"/>
  <c r="J29" i="3" s="1"/>
  <c r="F16" i="3"/>
  <c r="H16" i="3" s="1"/>
  <c r="I16" i="3" s="1"/>
  <c r="J16" i="3" s="1"/>
  <c r="F4" i="3"/>
  <c r="H4" i="3" s="1"/>
  <c r="I4" i="3" s="1"/>
  <c r="J4" i="3" s="1"/>
  <c r="H31" i="2"/>
  <c r="J31" i="2"/>
  <c r="J29" i="2"/>
  <c r="J16" i="2"/>
  <c r="J31" i="1"/>
  <c r="J29" i="1"/>
  <c r="J16" i="1"/>
  <c r="J4" i="1"/>
  <c r="H31" i="1"/>
  <c r="I31" i="1"/>
  <c r="H29" i="1"/>
  <c r="I29" i="1" s="1"/>
  <c r="H16" i="1"/>
  <c r="I16" i="1" s="1"/>
  <c r="H4" i="1"/>
  <c r="I4" i="1" s="1"/>
  <c r="H29" i="2"/>
  <c r="I29" i="2" s="1"/>
  <c r="I31" i="2"/>
  <c r="H16" i="2"/>
  <c r="I16" i="2" s="1"/>
  <c r="H4" i="2"/>
  <c r="I4" i="2" s="1"/>
  <c r="J4" i="2" s="1"/>
  <c r="O35" i="4" l="1"/>
  <c r="J35" i="4"/>
  <c r="J32" i="3"/>
  <c r="J32" i="2"/>
  <c r="J32" i="1"/>
</calcChain>
</file>

<file path=xl/sharedStrings.xml><?xml version="1.0" encoding="utf-8"?>
<sst xmlns="http://schemas.openxmlformats.org/spreadsheetml/2006/main" count="272" uniqueCount="77">
  <si>
    <t xml:space="preserve">Energía neta de lactancia </t>
  </si>
  <si>
    <t xml:space="preserve">Proteína cruda </t>
  </si>
  <si>
    <t xml:space="preserve">Fibra detergente neutro </t>
  </si>
  <si>
    <t xml:space="preserve">Digestibilidad </t>
  </si>
  <si>
    <t xml:space="preserve">Minerales </t>
  </si>
  <si>
    <t xml:space="preserve">Edad de cosecha </t>
  </si>
  <si>
    <t xml:space="preserve">Producción por ciclo (biomasa) </t>
  </si>
  <si>
    <t xml:space="preserve">Usos: </t>
  </si>
  <si>
    <t xml:space="preserve">Presentación: </t>
  </si>
  <si>
    <t xml:space="preserve">3,0 Mcal / kg de materia seca. </t>
  </si>
  <si>
    <t xml:space="preserve">1,5 Mcal / kg de materia seca. </t>
  </si>
  <si>
    <t xml:space="preserve">6,2-15,2% </t>
  </si>
  <si>
    <t xml:space="preserve">59,3-73,5% </t>
  </si>
  <si>
    <t xml:space="preserve">60,8-69,6% </t>
  </si>
  <si>
    <t xml:space="preserve">0,28 % Ca y 0,26 % P. </t>
  </si>
  <si>
    <t xml:space="preserve">70-90 días </t>
  </si>
  <si>
    <t xml:space="preserve">45000-64000 kg/ha de materia fresca y 3235-8400 kg/ha de materia seca. </t>
  </si>
  <si>
    <t xml:space="preserve">Corte-acarreo, ensilaje y rastrojos en alimentación de animales en mantenimiento. </t>
  </si>
  <si>
    <t xml:space="preserve">Bolsa negra calibre 5 de alta densidad x 50 Kilos. </t>
  </si>
  <si>
    <t xml:space="preserve">BOLSA X 50 KL </t>
  </si>
  <si>
    <t>DESCRIPCIÓN</t>
  </si>
  <si>
    <t xml:space="preserve">UNIDAD
</t>
  </si>
  <si>
    <t>CANT</t>
  </si>
  <si>
    <t>FORRAJE DE MAÍZ</t>
  </si>
  <si>
    <t>INFORMACIÓN NUTRICIONAL</t>
  </si>
  <si>
    <t xml:space="preserve">Energia (kcal) </t>
  </si>
  <si>
    <t xml:space="preserve">534 - 106.8 </t>
  </si>
  <si>
    <t xml:space="preserve">Proteínas (g) </t>
  </si>
  <si>
    <t xml:space="preserve">18.3 - 3.7 </t>
  </si>
  <si>
    <t xml:space="preserve">Grasas totales (g) </t>
  </si>
  <si>
    <t xml:space="preserve">42.2 - 8.4 </t>
  </si>
  <si>
    <t xml:space="preserve">Grasas Saturadas (g) </t>
  </si>
  <si>
    <t xml:space="preserve">3.7 - 0.7 </t>
  </si>
  <si>
    <t xml:space="preserve">Grasas monoinsaturadas (g) </t>
  </si>
  <si>
    <t xml:space="preserve">7.5 - 1.5 </t>
  </si>
  <si>
    <t xml:space="preserve">Grasas poliinsaturadas (g) </t>
  </si>
  <si>
    <t xml:space="preserve">28.7 - 5.7 </t>
  </si>
  <si>
    <t xml:space="preserve">Colesterol (mg) </t>
  </si>
  <si>
    <t xml:space="preserve">0.0 - 0.0 </t>
  </si>
  <si>
    <t xml:space="preserve">2% máximo </t>
  </si>
  <si>
    <t xml:space="preserve">BOLSA X 60 KG </t>
  </si>
  <si>
    <t xml:space="preserve">INFORMACIÓN NUTRICIONAL X CADA 100 G </t>
  </si>
  <si>
    <t xml:space="preserve">Hidratos de carbono disponible (g) </t>
  </si>
  <si>
    <t xml:space="preserve">28.9 - 5.8 - 0.3 </t>
  </si>
  <si>
    <t xml:space="preserve">Sodio (mg) </t>
  </si>
  <si>
    <t xml:space="preserve">16 - 3.2 </t>
  </si>
  <si>
    <t xml:space="preserve">Azucares totales (g) </t>
  </si>
  <si>
    <t xml:space="preserve">1.6 </t>
  </si>
  <si>
    <t xml:space="preserve">Presentación </t>
  </si>
  <si>
    <t xml:space="preserve">bulto x 60kg </t>
  </si>
  <si>
    <t>POOL PERFIL LIPIDICO PARA DIETA EN GALLINAS</t>
  </si>
  <si>
    <t>Ácido graso Mirístico C14:0 g/100g Método de análisis 
para perfil de: 
- Ácido graso Palmítico C16:0 g/100g Método de análisis 
para perfil de 
- Ácido graso Esteárico C18:0 g/100g Método de análisis 
para perfil de 
- Ácido graso Oleico C18:1 cis-9 (Omega 9)
 - Ácido graso linoleico C18:2 cis-9,12 (Omega 
- Ácido graso Gamma linolénico C18:3 cis-6,
 - Ácido graso Alpha linolénico C18:3 cis-9, 
- Ácido graso Eicosapentaenoico C20:5 EPA 
- Omega 3 g/100g Método de análisis para perfil de 
- Omega 6 g/100g Método de análisis para perfil de
 - Omega 9 g/100g Método de análisis para perfil de 
- Docosahexaenoico C22:6 DHA g/100g 
Método de análisis para perfil de Grasa Saturada g/100g</t>
  </si>
  <si>
    <t xml:space="preserve"> Energía digestible </t>
  </si>
  <si>
    <t xml:space="preserve"> Impurezas </t>
  </si>
  <si>
    <t xml:space="preserve">PUBLICIDAD CUBETA HUEVOS </t>
  </si>
  <si>
    <t xml:space="preserve">ENVOLTURA EN PAPEL MAULE CALIBRE 22 LARGO 100 X 7 CM CON CINTA DOBKE FAS AL FINAL. </t>
  </si>
  <si>
    <t xml:space="preserve">% IVA </t>
  </si>
  <si>
    <t xml:space="preserve">Valor IVA </t>
  </si>
  <si>
    <t xml:space="preserve">Valor unit. Sin IVA </t>
  </si>
  <si>
    <t xml:space="preserve">Valor unit. Con IVA </t>
  </si>
  <si>
    <t>VALOR TOTAL</t>
  </si>
  <si>
    <t>MILLAR</t>
  </si>
  <si>
    <t>ITEM</t>
  </si>
  <si>
    <r>
      <t xml:space="preserve"> </t>
    </r>
    <r>
      <rPr>
        <b/>
        <sz val="8"/>
        <color rgb="FF000000"/>
        <rFont val="Arial"/>
        <family val="2"/>
      </rPr>
      <t xml:space="preserve">SEMILLA DE LINAZA MOLIDA </t>
    </r>
  </si>
  <si>
    <t>FUNDACOLOMBIA  Nit 832.003.642-0</t>
  </si>
  <si>
    <t>PROMEDIO ENTIDAD</t>
  </si>
  <si>
    <t>Fundación Creaaa Nit 900132666-6</t>
  </si>
  <si>
    <t xml:space="preserve">REVISÓ Y APROBÓ: </t>
  </si>
  <si>
    <t>MARTHA YANNETH SANCHEZ HERRERA</t>
  </si>
  <si>
    <t>Secretaria para el Desarrollo Económico</t>
  </si>
  <si>
    <t>ELABORÓ ESTUDIO PREVIO:</t>
  </si>
  <si>
    <t>MARÍA HESNEY CARDENAS NARANJO</t>
  </si>
  <si>
    <t>Profesional Universitario - DDAE</t>
  </si>
  <si>
    <t>CRISTHIAN RAÍL CASTAÑEDA VEGA</t>
  </si>
  <si>
    <t>Director de Desarrrollo Agropecuario y Empresarial</t>
  </si>
  <si>
    <t xml:space="preserve">Bulto X 60 KG </t>
  </si>
  <si>
    <t xml:space="preserve">ENVOLTURA EN PAPEL MAULE CALIBRE 22 LARGO 100 CM X 7 CM CON CINTA DOBKE FAS AL FINAL.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</si>
</sst>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.00"/>
    <numFmt numFmtId="165" formatCode="&quot;$&quot;\ 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Century Gothic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b/>
      <sz val="14"/>
      <color theme="1"/>
      <name val="Century Gothic"/>
      <family val="2"/>
    </font>
    <font>
      <sz val="14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9" fontId="2" fillId="0" borderId="0" xfId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/>
    <xf numFmtId="165" fontId="2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vertical="center"/>
    </xf>
    <xf numFmtId="9" fontId="3" fillId="0" borderId="1" xfId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vertical="center"/>
    </xf>
    <xf numFmtId="0" fontId="3" fillId="0" borderId="0" xfId="0" applyFont="1" applyAlignment="1"/>
    <xf numFmtId="0" fontId="3" fillId="0" borderId="0" xfId="0" applyFont="1"/>
    <xf numFmtId="0" fontId="8" fillId="0" borderId="0" xfId="0" applyFont="1"/>
    <xf numFmtId="164" fontId="5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vertical="center"/>
    </xf>
    <xf numFmtId="9" fontId="3" fillId="0" borderId="0" xfId="1" applyFont="1" applyAlignment="1">
      <alignment vertical="center"/>
    </xf>
    <xf numFmtId="165" fontId="3" fillId="0" borderId="0" xfId="0" applyNumberFormat="1" applyFont="1"/>
    <xf numFmtId="165" fontId="3" fillId="0" borderId="0" xfId="0" applyNumberFormat="1" applyFont="1" applyAlignment="1">
      <alignment vertical="center"/>
    </xf>
    <xf numFmtId="165" fontId="0" fillId="0" borderId="0" xfId="0" applyNumberFormat="1"/>
    <xf numFmtId="165" fontId="6" fillId="0" borderId="5" xfId="0" applyNumberFormat="1" applyFont="1" applyBorder="1" applyAlignment="1">
      <alignment horizontal="center" vertical="center" wrapText="1"/>
    </xf>
    <xf numFmtId="9" fontId="6" fillId="0" borderId="5" xfId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10" fillId="0" borderId="0" xfId="0" applyFont="1"/>
    <xf numFmtId="165" fontId="10" fillId="0" borderId="0" xfId="0" applyNumberFormat="1" applyFont="1" applyAlignment="1">
      <alignment vertical="center"/>
    </xf>
    <xf numFmtId="9" fontId="10" fillId="0" borderId="0" xfId="1" applyFont="1" applyAlignment="1">
      <alignment vertical="center"/>
    </xf>
    <xf numFmtId="164" fontId="10" fillId="0" borderId="0" xfId="0" applyNumberFormat="1" applyFont="1" applyAlignment="1">
      <alignment vertical="center"/>
    </xf>
    <xf numFmtId="165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/>
    </xf>
    <xf numFmtId="165" fontId="9" fillId="0" borderId="7" xfId="0" applyNumberFormat="1" applyFont="1" applyBorder="1" applyAlignment="1">
      <alignment horizontal="center" vertical="center"/>
    </xf>
    <xf numFmtId="165" fontId="9" fillId="0" borderId="8" xfId="0" applyNumberFormat="1" applyFont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0" borderId="10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 wrapText="1"/>
    </xf>
    <xf numFmtId="164" fontId="9" fillId="0" borderId="13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07FE1-CFD2-4D2D-8D8B-1ECCABE511F0}">
  <dimension ref="A1:K32"/>
  <sheetViews>
    <sheetView view="pageBreakPreview" zoomScale="60" zoomScaleNormal="100" workbookViewId="0">
      <selection activeCell="F1" sqref="F1:J1048576"/>
    </sheetView>
  </sheetViews>
  <sheetFormatPr baseColWidth="10" defaultRowHeight="12" x14ac:dyDescent="0.2"/>
  <cols>
    <col min="1" max="1" width="6.7109375" style="3" customWidth="1"/>
    <col min="2" max="2" width="18.5703125" style="2" customWidth="1"/>
    <col min="3" max="3" width="32.140625" style="2" customWidth="1"/>
    <col min="4" max="4" width="11.42578125" style="2"/>
    <col min="5" max="5" width="6.42578125" style="2" customWidth="1"/>
    <col min="6" max="6" width="9.28515625" style="7" customWidth="1"/>
    <col min="7" max="7" width="5.28515625" style="4" customWidth="1"/>
    <col min="8" max="8" width="9.5703125" style="5" customWidth="1"/>
    <col min="9" max="9" width="9.140625" style="7" customWidth="1"/>
    <col min="10" max="10" width="13.140625" style="7" customWidth="1"/>
    <col min="11" max="16384" width="11.42578125" style="2"/>
  </cols>
  <sheetData>
    <row r="1" spans="1:11" s="1" customFormat="1" ht="25.5" x14ac:dyDescent="0.2">
      <c r="A1" s="8" t="s">
        <v>62</v>
      </c>
      <c r="B1" s="43" t="s">
        <v>20</v>
      </c>
      <c r="C1" s="43"/>
      <c r="D1" s="8" t="s">
        <v>21</v>
      </c>
      <c r="E1" s="8" t="s">
        <v>22</v>
      </c>
      <c r="F1" s="9" t="s">
        <v>58</v>
      </c>
      <c r="G1" s="10" t="s">
        <v>56</v>
      </c>
      <c r="H1" s="11" t="s">
        <v>57</v>
      </c>
      <c r="I1" s="9" t="s">
        <v>59</v>
      </c>
      <c r="J1" s="9" t="s">
        <v>60</v>
      </c>
    </row>
    <row r="2" spans="1:11" ht="15.75" customHeight="1" x14ac:dyDescent="0.2">
      <c r="A2" s="44" t="s">
        <v>23</v>
      </c>
      <c r="B2" s="44"/>
      <c r="C2" s="44"/>
      <c r="D2" s="44"/>
      <c r="E2" s="44"/>
      <c r="F2" s="45"/>
      <c r="G2" s="45"/>
      <c r="H2" s="45"/>
      <c r="I2" s="45"/>
      <c r="J2" s="12"/>
    </row>
    <row r="3" spans="1:11" x14ac:dyDescent="0.2">
      <c r="A3" s="44" t="s">
        <v>24</v>
      </c>
      <c r="B3" s="44"/>
      <c r="C3" s="44"/>
      <c r="D3" s="44"/>
      <c r="E3" s="44"/>
      <c r="F3" s="44"/>
      <c r="G3" s="44"/>
      <c r="H3" s="44"/>
      <c r="I3" s="44"/>
      <c r="J3" s="12"/>
    </row>
    <row r="4" spans="1:11" x14ac:dyDescent="0.2">
      <c r="A4" s="44">
        <v>1</v>
      </c>
      <c r="B4" s="13" t="s">
        <v>52</v>
      </c>
      <c r="C4" s="13" t="s">
        <v>9</v>
      </c>
      <c r="D4" s="48" t="s">
        <v>19</v>
      </c>
      <c r="E4" s="44">
        <v>751</v>
      </c>
      <c r="F4" s="39">
        <v>33600</v>
      </c>
      <c r="G4" s="49">
        <v>0</v>
      </c>
      <c r="H4" s="46">
        <f>G4*F4</f>
        <v>0</v>
      </c>
      <c r="I4" s="39">
        <f>H4+F4</f>
        <v>33600</v>
      </c>
      <c r="J4" s="39">
        <f>+I4*E4</f>
        <v>25233600</v>
      </c>
    </row>
    <row r="5" spans="1:11" x14ac:dyDescent="0.2">
      <c r="A5" s="44"/>
      <c r="B5" s="13" t="s">
        <v>0</v>
      </c>
      <c r="C5" s="13" t="s">
        <v>10</v>
      </c>
      <c r="D5" s="48"/>
      <c r="E5" s="44"/>
      <c r="F5" s="39"/>
      <c r="G5" s="49"/>
      <c r="H5" s="46"/>
      <c r="I5" s="39"/>
      <c r="J5" s="39"/>
    </row>
    <row r="6" spans="1:11" x14ac:dyDescent="0.2">
      <c r="A6" s="44"/>
      <c r="B6" s="13" t="s">
        <v>1</v>
      </c>
      <c r="C6" s="13" t="s">
        <v>11</v>
      </c>
      <c r="D6" s="48"/>
      <c r="E6" s="44"/>
      <c r="F6" s="39"/>
      <c r="G6" s="49"/>
      <c r="H6" s="46"/>
      <c r="I6" s="39"/>
      <c r="J6" s="39"/>
    </row>
    <row r="7" spans="1:11" x14ac:dyDescent="0.2">
      <c r="A7" s="44"/>
      <c r="B7" s="13" t="s">
        <v>2</v>
      </c>
      <c r="C7" s="13" t="s">
        <v>12</v>
      </c>
      <c r="D7" s="48"/>
      <c r="E7" s="44"/>
      <c r="F7" s="39"/>
      <c r="G7" s="49"/>
      <c r="H7" s="46"/>
      <c r="I7" s="39"/>
      <c r="J7" s="39"/>
    </row>
    <row r="8" spans="1:11" x14ac:dyDescent="0.2">
      <c r="A8" s="44"/>
      <c r="B8" s="13" t="s">
        <v>3</v>
      </c>
      <c r="C8" s="13" t="s">
        <v>13</v>
      </c>
      <c r="D8" s="48"/>
      <c r="E8" s="44"/>
      <c r="F8" s="39"/>
      <c r="G8" s="49"/>
      <c r="H8" s="46"/>
      <c r="I8" s="39"/>
      <c r="J8" s="39"/>
    </row>
    <row r="9" spans="1:11" x14ac:dyDescent="0.2">
      <c r="A9" s="44"/>
      <c r="B9" s="13" t="s">
        <v>4</v>
      </c>
      <c r="C9" s="13" t="s">
        <v>14</v>
      </c>
      <c r="D9" s="48"/>
      <c r="E9" s="44"/>
      <c r="F9" s="39"/>
      <c r="G9" s="49"/>
      <c r="H9" s="46"/>
      <c r="I9" s="39"/>
      <c r="J9" s="39"/>
    </row>
    <row r="10" spans="1:11" x14ac:dyDescent="0.2">
      <c r="A10" s="44"/>
      <c r="B10" s="13" t="s">
        <v>5</v>
      </c>
      <c r="C10" s="13" t="s">
        <v>15</v>
      </c>
      <c r="D10" s="48"/>
      <c r="E10" s="44"/>
      <c r="F10" s="39"/>
      <c r="G10" s="49"/>
      <c r="H10" s="46"/>
      <c r="I10" s="39"/>
      <c r="J10" s="39"/>
      <c r="K10" s="6"/>
    </row>
    <row r="11" spans="1:11" ht="22.5" x14ac:dyDescent="0.2">
      <c r="A11" s="44"/>
      <c r="B11" s="13" t="s">
        <v>6</v>
      </c>
      <c r="C11" s="13" t="s">
        <v>16</v>
      </c>
      <c r="D11" s="48"/>
      <c r="E11" s="44"/>
      <c r="F11" s="39"/>
      <c r="G11" s="49"/>
      <c r="H11" s="46"/>
      <c r="I11" s="39"/>
      <c r="J11" s="39"/>
    </row>
    <row r="12" spans="1:11" ht="22.5" x14ac:dyDescent="0.2">
      <c r="A12" s="44"/>
      <c r="B12" s="13" t="s">
        <v>7</v>
      </c>
      <c r="C12" s="13" t="s">
        <v>17</v>
      </c>
      <c r="D12" s="48"/>
      <c r="E12" s="44"/>
      <c r="F12" s="39"/>
      <c r="G12" s="49"/>
      <c r="H12" s="46"/>
      <c r="I12" s="39"/>
      <c r="J12" s="39"/>
    </row>
    <row r="13" spans="1:11" ht="22.5" x14ac:dyDescent="0.2">
      <c r="A13" s="44"/>
      <c r="B13" s="13" t="s">
        <v>8</v>
      </c>
      <c r="C13" s="13" t="s">
        <v>18</v>
      </c>
      <c r="D13" s="48"/>
      <c r="E13" s="44"/>
      <c r="F13" s="39"/>
      <c r="G13" s="49"/>
      <c r="H13" s="46"/>
      <c r="I13" s="39"/>
      <c r="J13" s="39"/>
    </row>
    <row r="14" spans="1:11" x14ac:dyDescent="0.2">
      <c r="A14" s="47" t="s">
        <v>63</v>
      </c>
      <c r="B14" s="47"/>
      <c r="C14" s="47"/>
      <c r="D14" s="47"/>
      <c r="E14" s="47"/>
      <c r="F14" s="44"/>
      <c r="G14" s="44"/>
      <c r="H14" s="44"/>
      <c r="I14" s="44"/>
      <c r="J14" s="12"/>
    </row>
    <row r="15" spans="1:11" x14ac:dyDescent="0.2">
      <c r="A15" s="47" t="s">
        <v>41</v>
      </c>
      <c r="B15" s="47"/>
      <c r="C15" s="47"/>
      <c r="D15" s="47"/>
      <c r="E15" s="47"/>
      <c r="F15" s="44"/>
      <c r="G15" s="44"/>
      <c r="H15" s="44"/>
      <c r="I15" s="44"/>
      <c r="J15" s="12"/>
    </row>
    <row r="16" spans="1:11" x14ac:dyDescent="0.2">
      <c r="A16" s="44">
        <v>2</v>
      </c>
      <c r="B16" s="14" t="s">
        <v>53</v>
      </c>
      <c r="C16" s="14" t="s">
        <v>39</v>
      </c>
      <c r="D16" s="47" t="s">
        <v>40</v>
      </c>
      <c r="E16" s="47">
        <v>10</v>
      </c>
      <c r="F16" s="39">
        <v>472000</v>
      </c>
      <c r="G16" s="49">
        <v>0</v>
      </c>
      <c r="H16" s="46">
        <f>G16*F16</f>
        <v>0</v>
      </c>
      <c r="I16" s="39">
        <f>H16+F16</f>
        <v>472000</v>
      </c>
      <c r="J16" s="39">
        <f>+I16*E16</f>
        <v>4720000</v>
      </c>
    </row>
    <row r="17" spans="1:10" x14ac:dyDescent="0.2">
      <c r="A17" s="44"/>
      <c r="B17" s="14" t="s">
        <v>25</v>
      </c>
      <c r="C17" s="14" t="s">
        <v>26</v>
      </c>
      <c r="D17" s="47"/>
      <c r="E17" s="47"/>
      <c r="F17" s="39"/>
      <c r="G17" s="49"/>
      <c r="H17" s="46"/>
      <c r="I17" s="39"/>
      <c r="J17" s="39"/>
    </row>
    <row r="18" spans="1:10" x14ac:dyDescent="0.2">
      <c r="A18" s="44"/>
      <c r="B18" s="14" t="s">
        <v>27</v>
      </c>
      <c r="C18" s="14" t="s">
        <v>28</v>
      </c>
      <c r="D18" s="47"/>
      <c r="E18" s="47"/>
      <c r="F18" s="39"/>
      <c r="G18" s="49"/>
      <c r="H18" s="46"/>
      <c r="I18" s="39"/>
      <c r="J18" s="39"/>
    </row>
    <row r="19" spans="1:10" x14ac:dyDescent="0.2">
      <c r="A19" s="44"/>
      <c r="B19" s="14" t="s">
        <v>29</v>
      </c>
      <c r="C19" s="14" t="s">
        <v>30</v>
      </c>
      <c r="D19" s="47"/>
      <c r="E19" s="47"/>
      <c r="F19" s="39"/>
      <c r="G19" s="49"/>
      <c r="H19" s="46"/>
      <c r="I19" s="39"/>
      <c r="J19" s="39"/>
    </row>
    <row r="20" spans="1:10" x14ac:dyDescent="0.2">
      <c r="A20" s="44"/>
      <c r="B20" s="14" t="s">
        <v>31</v>
      </c>
      <c r="C20" s="14" t="s">
        <v>32</v>
      </c>
      <c r="D20" s="47"/>
      <c r="E20" s="47"/>
      <c r="F20" s="39"/>
      <c r="G20" s="49"/>
      <c r="H20" s="46"/>
      <c r="I20" s="39"/>
      <c r="J20" s="39"/>
    </row>
    <row r="21" spans="1:10" ht="22.5" x14ac:dyDescent="0.2">
      <c r="A21" s="44"/>
      <c r="B21" s="14" t="s">
        <v>33</v>
      </c>
      <c r="C21" s="14" t="s">
        <v>34</v>
      </c>
      <c r="D21" s="47"/>
      <c r="E21" s="47"/>
      <c r="F21" s="39"/>
      <c r="G21" s="49"/>
      <c r="H21" s="46"/>
      <c r="I21" s="39"/>
      <c r="J21" s="39"/>
    </row>
    <row r="22" spans="1:10" ht="22.5" x14ac:dyDescent="0.2">
      <c r="A22" s="44"/>
      <c r="B22" s="14" t="s">
        <v>35</v>
      </c>
      <c r="C22" s="14" t="s">
        <v>36</v>
      </c>
      <c r="D22" s="47"/>
      <c r="E22" s="47"/>
      <c r="F22" s="39"/>
      <c r="G22" s="49"/>
      <c r="H22" s="46"/>
      <c r="I22" s="39"/>
      <c r="J22" s="39"/>
    </row>
    <row r="23" spans="1:10" x14ac:dyDescent="0.2">
      <c r="A23" s="44"/>
      <c r="B23" s="14" t="s">
        <v>37</v>
      </c>
      <c r="C23" s="14" t="s">
        <v>38</v>
      </c>
      <c r="D23" s="47"/>
      <c r="E23" s="47"/>
      <c r="F23" s="39"/>
      <c r="G23" s="49"/>
      <c r="H23" s="46"/>
      <c r="I23" s="39"/>
      <c r="J23" s="39"/>
    </row>
    <row r="24" spans="1:10" ht="22.5" x14ac:dyDescent="0.2">
      <c r="A24" s="44"/>
      <c r="B24" s="14" t="s">
        <v>42</v>
      </c>
      <c r="C24" s="14" t="s">
        <v>43</v>
      </c>
      <c r="D24" s="47"/>
      <c r="E24" s="47"/>
      <c r="F24" s="39"/>
      <c r="G24" s="49"/>
      <c r="H24" s="46"/>
      <c r="I24" s="39"/>
      <c r="J24" s="39"/>
    </row>
    <row r="25" spans="1:10" x14ac:dyDescent="0.2">
      <c r="A25" s="44"/>
      <c r="B25" s="14" t="s">
        <v>44</v>
      </c>
      <c r="C25" s="14" t="s">
        <v>45</v>
      </c>
      <c r="D25" s="47"/>
      <c r="E25" s="47"/>
      <c r="F25" s="39"/>
      <c r="G25" s="49"/>
      <c r="H25" s="46"/>
      <c r="I25" s="39"/>
      <c r="J25" s="39"/>
    </row>
    <row r="26" spans="1:10" x14ac:dyDescent="0.2">
      <c r="A26" s="44"/>
      <c r="B26" s="14" t="s">
        <v>46</v>
      </c>
      <c r="C26" s="14" t="s">
        <v>47</v>
      </c>
      <c r="D26" s="47"/>
      <c r="E26" s="47"/>
      <c r="F26" s="39"/>
      <c r="G26" s="49"/>
      <c r="H26" s="46"/>
      <c r="I26" s="39"/>
      <c r="J26" s="39"/>
    </row>
    <row r="27" spans="1:10" x14ac:dyDescent="0.2">
      <c r="A27" s="44"/>
      <c r="B27" s="14" t="s">
        <v>48</v>
      </c>
      <c r="C27" s="14" t="s">
        <v>49</v>
      </c>
      <c r="D27" s="47"/>
      <c r="E27" s="47"/>
      <c r="F27" s="39"/>
      <c r="G27" s="49"/>
      <c r="H27" s="46"/>
      <c r="I27" s="39"/>
      <c r="J27" s="39"/>
    </row>
    <row r="28" spans="1:10" x14ac:dyDescent="0.2">
      <c r="A28" s="50" t="s">
        <v>50</v>
      </c>
      <c r="B28" s="50"/>
      <c r="C28" s="50"/>
      <c r="D28" s="50"/>
      <c r="E28" s="50"/>
      <c r="F28" s="51"/>
      <c r="G28" s="52"/>
      <c r="H28" s="52"/>
      <c r="I28" s="53"/>
      <c r="J28" s="12"/>
    </row>
    <row r="29" spans="1:10" ht="198" customHeight="1" x14ac:dyDescent="0.2">
      <c r="A29" s="15">
        <v>3</v>
      </c>
      <c r="B29" s="54" t="s">
        <v>51</v>
      </c>
      <c r="C29" s="54"/>
      <c r="D29" s="16" t="s">
        <v>21</v>
      </c>
      <c r="E29" s="15">
        <v>2</v>
      </c>
      <c r="F29" s="17">
        <v>693000</v>
      </c>
      <c r="G29" s="18">
        <v>0</v>
      </c>
      <c r="H29" s="19">
        <f>G29*F29</f>
        <v>0</v>
      </c>
      <c r="I29" s="17">
        <f>H29+F29</f>
        <v>693000</v>
      </c>
      <c r="J29" s="17">
        <f>+I29*E29</f>
        <v>1386000</v>
      </c>
    </row>
    <row r="30" spans="1:10" x14ac:dyDescent="0.2">
      <c r="A30" s="55" t="s">
        <v>54</v>
      </c>
      <c r="B30" s="55"/>
      <c r="C30" s="55"/>
      <c r="D30" s="55"/>
      <c r="E30" s="55"/>
      <c r="F30" s="51"/>
      <c r="G30" s="52"/>
      <c r="H30" s="52"/>
      <c r="I30" s="53"/>
      <c r="J30" s="12"/>
    </row>
    <row r="31" spans="1:10" ht="100.5" customHeight="1" x14ac:dyDescent="0.2">
      <c r="A31" s="20">
        <v>4</v>
      </c>
      <c r="B31" s="47" t="s">
        <v>55</v>
      </c>
      <c r="C31" s="47"/>
      <c r="D31" s="14" t="s">
        <v>61</v>
      </c>
      <c r="E31" s="14">
        <v>2</v>
      </c>
      <c r="F31" s="17">
        <v>678597</v>
      </c>
      <c r="G31" s="18">
        <v>0.19</v>
      </c>
      <c r="H31" s="17">
        <f>G31*F31</f>
        <v>128933.43000000001</v>
      </c>
      <c r="I31" s="17">
        <f>H31+F31</f>
        <v>807530.43</v>
      </c>
      <c r="J31" s="17">
        <f>+I31*E31</f>
        <v>1615060.86</v>
      </c>
    </row>
    <row r="32" spans="1:10" ht="24.75" customHeight="1" x14ac:dyDescent="0.2">
      <c r="A32" s="40" t="s">
        <v>60</v>
      </c>
      <c r="B32" s="41"/>
      <c r="C32" s="41"/>
      <c r="D32" s="41"/>
      <c r="E32" s="41"/>
      <c r="F32" s="41"/>
      <c r="G32" s="41"/>
      <c r="H32" s="41"/>
      <c r="I32" s="42"/>
      <c r="J32" s="21">
        <f>SUM(J31+J29+J16+J4)</f>
        <v>32954660.859999999</v>
      </c>
    </row>
  </sheetData>
  <mergeCells count="32">
    <mergeCell ref="E4:E13"/>
    <mergeCell ref="F4:F13"/>
    <mergeCell ref="G4:G13"/>
    <mergeCell ref="B31:C31"/>
    <mergeCell ref="I16:I27"/>
    <mergeCell ref="A28:E28"/>
    <mergeCell ref="F28:I28"/>
    <mergeCell ref="B29:C29"/>
    <mergeCell ref="A30:E30"/>
    <mergeCell ref="F30:I30"/>
    <mergeCell ref="A16:A27"/>
    <mergeCell ref="D16:D27"/>
    <mergeCell ref="E16:E27"/>
    <mergeCell ref="F16:F27"/>
    <mergeCell ref="G16:G27"/>
    <mergeCell ref="H16:H27"/>
    <mergeCell ref="J4:J13"/>
    <mergeCell ref="J16:J27"/>
    <mergeCell ref="A32:I32"/>
    <mergeCell ref="B1:C1"/>
    <mergeCell ref="A2:E2"/>
    <mergeCell ref="F2:I2"/>
    <mergeCell ref="A3:E3"/>
    <mergeCell ref="F3:I3"/>
    <mergeCell ref="H4:H13"/>
    <mergeCell ref="I4:I13"/>
    <mergeCell ref="A14:E14"/>
    <mergeCell ref="F14:I14"/>
    <mergeCell ref="A15:E15"/>
    <mergeCell ref="F15:I15"/>
    <mergeCell ref="A4:A13"/>
    <mergeCell ref="D4:D13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9E150-C349-41C6-BDD6-B8753009AEE2}">
  <dimension ref="A1:O32"/>
  <sheetViews>
    <sheetView view="pageBreakPreview" zoomScale="60" zoomScaleNormal="100" workbookViewId="0">
      <selection activeCell="F1" sqref="F1:J1048576"/>
    </sheetView>
  </sheetViews>
  <sheetFormatPr baseColWidth="10" defaultRowHeight="11.25" x14ac:dyDescent="0.2"/>
  <cols>
    <col min="1" max="1" width="6.5703125" style="26" customWidth="1"/>
    <col min="2" max="2" width="18.5703125" style="23" customWidth="1"/>
    <col min="3" max="3" width="32.140625" style="23" customWidth="1"/>
    <col min="4" max="4" width="11.42578125" style="23"/>
    <col min="5" max="5" width="5.42578125" style="23" customWidth="1"/>
    <col min="6" max="6" width="11.42578125" style="27"/>
    <col min="7" max="7" width="6.7109375" style="28" customWidth="1"/>
    <col min="8" max="8" width="11.42578125" style="27"/>
    <col min="9" max="9" width="13" style="27" customWidth="1"/>
    <col min="10" max="10" width="17" style="27" customWidth="1"/>
    <col min="11" max="16384" width="11.42578125" style="23"/>
  </cols>
  <sheetData>
    <row r="1" spans="1:15" s="22" customFormat="1" ht="25.5" x14ac:dyDescent="0.2">
      <c r="A1" s="8" t="s">
        <v>62</v>
      </c>
      <c r="B1" s="43" t="s">
        <v>20</v>
      </c>
      <c r="C1" s="43"/>
      <c r="D1" s="8" t="s">
        <v>21</v>
      </c>
      <c r="E1" s="8" t="s">
        <v>22</v>
      </c>
      <c r="F1" s="11" t="s">
        <v>58</v>
      </c>
      <c r="G1" s="10" t="s">
        <v>56</v>
      </c>
      <c r="H1" s="11" t="s">
        <v>57</v>
      </c>
      <c r="I1" s="11" t="s">
        <v>59</v>
      </c>
      <c r="J1" s="11" t="s">
        <v>60</v>
      </c>
    </row>
    <row r="2" spans="1:15" ht="15.75" customHeight="1" x14ac:dyDescent="0.2">
      <c r="A2" s="44" t="s">
        <v>23</v>
      </c>
      <c r="B2" s="44"/>
      <c r="C2" s="44"/>
      <c r="D2" s="44"/>
      <c r="E2" s="44"/>
      <c r="F2" s="45"/>
      <c r="G2" s="45"/>
      <c r="H2" s="45"/>
      <c r="I2" s="45"/>
      <c r="J2" s="23"/>
    </row>
    <row r="3" spans="1:15" x14ac:dyDescent="0.2">
      <c r="A3" s="44" t="s">
        <v>24</v>
      </c>
      <c r="B3" s="44"/>
      <c r="C3" s="44"/>
      <c r="D3" s="44"/>
      <c r="E3" s="44"/>
      <c r="F3" s="44"/>
      <c r="G3" s="44"/>
      <c r="H3" s="44"/>
      <c r="I3" s="44"/>
      <c r="J3" s="23"/>
    </row>
    <row r="4" spans="1:15" x14ac:dyDescent="0.2">
      <c r="A4" s="44">
        <v>1</v>
      </c>
      <c r="B4" s="13" t="s">
        <v>52</v>
      </c>
      <c r="C4" s="13" t="s">
        <v>9</v>
      </c>
      <c r="D4" s="48" t="s">
        <v>19</v>
      </c>
      <c r="E4" s="44">
        <v>751</v>
      </c>
      <c r="F4" s="46">
        <v>30400</v>
      </c>
      <c r="G4" s="49">
        <v>0</v>
      </c>
      <c r="H4" s="46">
        <f>G4*F4</f>
        <v>0</v>
      </c>
      <c r="I4" s="46">
        <f>H4+F4</f>
        <v>30400</v>
      </c>
      <c r="J4" s="46">
        <f>+I4*E4</f>
        <v>22830400</v>
      </c>
    </row>
    <row r="5" spans="1:15" x14ac:dyDescent="0.2">
      <c r="A5" s="44"/>
      <c r="B5" s="13" t="s">
        <v>0</v>
      </c>
      <c r="C5" s="13" t="s">
        <v>10</v>
      </c>
      <c r="D5" s="48"/>
      <c r="E5" s="44"/>
      <c r="F5" s="46"/>
      <c r="G5" s="49"/>
      <c r="H5" s="46"/>
      <c r="I5" s="46"/>
      <c r="J5" s="46"/>
    </row>
    <row r="6" spans="1:15" x14ac:dyDescent="0.2">
      <c r="A6" s="44"/>
      <c r="B6" s="13" t="s">
        <v>1</v>
      </c>
      <c r="C6" s="13" t="s">
        <v>11</v>
      </c>
      <c r="D6" s="48"/>
      <c r="E6" s="44"/>
      <c r="F6" s="46"/>
      <c r="G6" s="49"/>
      <c r="H6" s="46"/>
      <c r="I6" s="46"/>
      <c r="J6" s="46"/>
    </row>
    <row r="7" spans="1:15" x14ac:dyDescent="0.2">
      <c r="A7" s="44"/>
      <c r="B7" s="13" t="s">
        <v>2</v>
      </c>
      <c r="C7" s="13" t="s">
        <v>12</v>
      </c>
      <c r="D7" s="48"/>
      <c r="E7" s="44"/>
      <c r="F7" s="46"/>
      <c r="G7" s="49"/>
      <c r="H7" s="46"/>
      <c r="I7" s="46"/>
      <c r="J7" s="46"/>
    </row>
    <row r="8" spans="1:15" x14ac:dyDescent="0.2">
      <c r="A8" s="44"/>
      <c r="B8" s="13" t="s">
        <v>3</v>
      </c>
      <c r="C8" s="13" t="s">
        <v>13</v>
      </c>
      <c r="D8" s="48"/>
      <c r="E8" s="44"/>
      <c r="F8" s="46"/>
      <c r="G8" s="49"/>
      <c r="H8" s="46"/>
      <c r="I8" s="46"/>
      <c r="J8" s="46"/>
      <c r="O8" s="24"/>
    </row>
    <row r="9" spans="1:15" x14ac:dyDescent="0.2">
      <c r="A9" s="44"/>
      <c r="B9" s="13" t="s">
        <v>4</v>
      </c>
      <c r="C9" s="13" t="s">
        <v>14</v>
      </c>
      <c r="D9" s="48"/>
      <c r="E9" s="44"/>
      <c r="F9" s="46"/>
      <c r="G9" s="49"/>
      <c r="H9" s="46"/>
      <c r="I9" s="46"/>
      <c r="J9" s="46"/>
      <c r="O9" s="24"/>
    </row>
    <row r="10" spans="1:15" x14ac:dyDescent="0.2">
      <c r="A10" s="44"/>
      <c r="B10" s="13" t="s">
        <v>5</v>
      </c>
      <c r="C10" s="13" t="s">
        <v>15</v>
      </c>
      <c r="D10" s="48"/>
      <c r="E10" s="44"/>
      <c r="F10" s="46"/>
      <c r="G10" s="49"/>
      <c r="H10" s="46"/>
      <c r="I10" s="46"/>
      <c r="J10" s="46"/>
      <c r="O10" s="24"/>
    </row>
    <row r="11" spans="1:15" ht="22.5" x14ac:dyDescent="0.2">
      <c r="A11" s="44"/>
      <c r="B11" s="13" t="s">
        <v>6</v>
      </c>
      <c r="C11" s="13" t="s">
        <v>16</v>
      </c>
      <c r="D11" s="48"/>
      <c r="E11" s="44"/>
      <c r="F11" s="46"/>
      <c r="G11" s="49"/>
      <c r="H11" s="46"/>
      <c r="I11" s="46"/>
      <c r="J11" s="46"/>
      <c r="O11" s="24"/>
    </row>
    <row r="12" spans="1:15" ht="22.5" x14ac:dyDescent="0.2">
      <c r="A12" s="44"/>
      <c r="B12" s="13" t="s">
        <v>7</v>
      </c>
      <c r="C12" s="13" t="s">
        <v>17</v>
      </c>
      <c r="D12" s="48"/>
      <c r="E12" s="44"/>
      <c r="F12" s="46"/>
      <c r="G12" s="49"/>
      <c r="H12" s="46"/>
      <c r="I12" s="46"/>
      <c r="J12" s="46"/>
    </row>
    <row r="13" spans="1:15" ht="22.5" x14ac:dyDescent="0.2">
      <c r="A13" s="44"/>
      <c r="B13" s="13" t="s">
        <v>8</v>
      </c>
      <c r="C13" s="13" t="s">
        <v>18</v>
      </c>
      <c r="D13" s="48"/>
      <c r="E13" s="44"/>
      <c r="F13" s="46"/>
      <c r="G13" s="49"/>
      <c r="H13" s="46"/>
      <c r="I13" s="46"/>
      <c r="J13" s="46"/>
    </row>
    <row r="14" spans="1:15" x14ac:dyDescent="0.2">
      <c r="A14" s="47" t="s">
        <v>63</v>
      </c>
      <c r="B14" s="47"/>
      <c r="C14" s="47"/>
      <c r="D14" s="47"/>
      <c r="E14" s="47"/>
      <c r="F14" s="44"/>
      <c r="G14" s="44"/>
      <c r="H14" s="44"/>
      <c r="I14" s="44"/>
      <c r="J14" s="23"/>
    </row>
    <row r="15" spans="1:15" x14ac:dyDescent="0.2">
      <c r="A15" s="47" t="s">
        <v>41</v>
      </c>
      <c r="B15" s="47"/>
      <c r="C15" s="47"/>
      <c r="D15" s="47"/>
      <c r="E15" s="47"/>
      <c r="F15" s="44"/>
      <c r="G15" s="44"/>
      <c r="H15" s="44"/>
      <c r="I15" s="44"/>
      <c r="J15" s="23"/>
    </row>
    <row r="16" spans="1:15" x14ac:dyDescent="0.2">
      <c r="A16" s="44">
        <v>2</v>
      </c>
      <c r="B16" s="14" t="s">
        <v>53</v>
      </c>
      <c r="C16" s="14" t="s">
        <v>39</v>
      </c>
      <c r="D16" s="47" t="s">
        <v>40</v>
      </c>
      <c r="E16" s="47">
        <v>10</v>
      </c>
      <c r="F16" s="46">
        <v>427500</v>
      </c>
      <c r="G16" s="49">
        <v>0</v>
      </c>
      <c r="H16" s="46">
        <f>G16*F16</f>
        <v>0</v>
      </c>
      <c r="I16" s="46">
        <f>H16+F16</f>
        <v>427500</v>
      </c>
      <c r="J16" s="46">
        <f>+I16*E16</f>
        <v>4275000</v>
      </c>
    </row>
    <row r="17" spans="1:10" x14ac:dyDescent="0.2">
      <c r="A17" s="44"/>
      <c r="B17" s="14" t="s">
        <v>25</v>
      </c>
      <c r="C17" s="14" t="s">
        <v>26</v>
      </c>
      <c r="D17" s="47"/>
      <c r="E17" s="47"/>
      <c r="F17" s="46"/>
      <c r="G17" s="49"/>
      <c r="H17" s="46"/>
      <c r="I17" s="46"/>
      <c r="J17" s="46"/>
    </row>
    <row r="18" spans="1:10" x14ac:dyDescent="0.2">
      <c r="A18" s="44"/>
      <c r="B18" s="14" t="s">
        <v>27</v>
      </c>
      <c r="C18" s="14" t="s">
        <v>28</v>
      </c>
      <c r="D18" s="47"/>
      <c r="E18" s="47"/>
      <c r="F18" s="46"/>
      <c r="G18" s="49"/>
      <c r="H18" s="46"/>
      <c r="I18" s="46"/>
      <c r="J18" s="46"/>
    </row>
    <row r="19" spans="1:10" x14ac:dyDescent="0.2">
      <c r="A19" s="44"/>
      <c r="B19" s="14" t="s">
        <v>29</v>
      </c>
      <c r="C19" s="14" t="s">
        <v>30</v>
      </c>
      <c r="D19" s="47"/>
      <c r="E19" s="47"/>
      <c r="F19" s="46"/>
      <c r="G19" s="49"/>
      <c r="H19" s="46"/>
      <c r="I19" s="46"/>
      <c r="J19" s="46"/>
    </row>
    <row r="20" spans="1:10" x14ac:dyDescent="0.2">
      <c r="A20" s="44"/>
      <c r="B20" s="14" t="s">
        <v>31</v>
      </c>
      <c r="C20" s="14" t="s">
        <v>32</v>
      </c>
      <c r="D20" s="47"/>
      <c r="E20" s="47"/>
      <c r="F20" s="46"/>
      <c r="G20" s="49"/>
      <c r="H20" s="46"/>
      <c r="I20" s="46"/>
      <c r="J20" s="46"/>
    </row>
    <row r="21" spans="1:10" ht="22.5" x14ac:dyDescent="0.2">
      <c r="A21" s="44"/>
      <c r="B21" s="14" t="s">
        <v>33</v>
      </c>
      <c r="C21" s="14" t="s">
        <v>34</v>
      </c>
      <c r="D21" s="47"/>
      <c r="E21" s="47"/>
      <c r="F21" s="46"/>
      <c r="G21" s="49"/>
      <c r="H21" s="46"/>
      <c r="I21" s="46"/>
      <c r="J21" s="46"/>
    </row>
    <row r="22" spans="1:10" ht="22.5" x14ac:dyDescent="0.2">
      <c r="A22" s="44"/>
      <c r="B22" s="14" t="s">
        <v>35</v>
      </c>
      <c r="C22" s="14" t="s">
        <v>36</v>
      </c>
      <c r="D22" s="47"/>
      <c r="E22" s="47"/>
      <c r="F22" s="46"/>
      <c r="G22" s="49"/>
      <c r="H22" s="46"/>
      <c r="I22" s="46"/>
      <c r="J22" s="46"/>
    </row>
    <row r="23" spans="1:10" x14ac:dyDescent="0.2">
      <c r="A23" s="44"/>
      <c r="B23" s="14" t="s">
        <v>37</v>
      </c>
      <c r="C23" s="14" t="s">
        <v>38</v>
      </c>
      <c r="D23" s="47"/>
      <c r="E23" s="47"/>
      <c r="F23" s="46"/>
      <c r="G23" s="49"/>
      <c r="H23" s="46"/>
      <c r="I23" s="46"/>
      <c r="J23" s="46"/>
    </row>
    <row r="24" spans="1:10" ht="22.5" x14ac:dyDescent="0.2">
      <c r="A24" s="44"/>
      <c r="B24" s="14" t="s">
        <v>42</v>
      </c>
      <c r="C24" s="14" t="s">
        <v>43</v>
      </c>
      <c r="D24" s="47"/>
      <c r="E24" s="47"/>
      <c r="F24" s="46"/>
      <c r="G24" s="49"/>
      <c r="H24" s="46"/>
      <c r="I24" s="46"/>
      <c r="J24" s="46"/>
    </row>
    <row r="25" spans="1:10" x14ac:dyDescent="0.2">
      <c r="A25" s="44"/>
      <c r="B25" s="14" t="s">
        <v>44</v>
      </c>
      <c r="C25" s="14" t="s">
        <v>45</v>
      </c>
      <c r="D25" s="47"/>
      <c r="E25" s="47"/>
      <c r="F25" s="46"/>
      <c r="G25" s="49"/>
      <c r="H25" s="46"/>
      <c r="I25" s="46"/>
      <c r="J25" s="46"/>
    </row>
    <row r="26" spans="1:10" x14ac:dyDescent="0.2">
      <c r="A26" s="44"/>
      <c r="B26" s="14" t="s">
        <v>46</v>
      </c>
      <c r="C26" s="14" t="s">
        <v>47</v>
      </c>
      <c r="D26" s="47"/>
      <c r="E26" s="47"/>
      <c r="F26" s="46"/>
      <c r="G26" s="49"/>
      <c r="H26" s="46"/>
      <c r="I26" s="46"/>
      <c r="J26" s="46"/>
    </row>
    <row r="27" spans="1:10" x14ac:dyDescent="0.2">
      <c r="A27" s="44"/>
      <c r="B27" s="14" t="s">
        <v>48</v>
      </c>
      <c r="C27" s="14" t="s">
        <v>49</v>
      </c>
      <c r="D27" s="47"/>
      <c r="E27" s="47"/>
      <c r="F27" s="46"/>
      <c r="G27" s="49"/>
      <c r="H27" s="46"/>
      <c r="I27" s="46"/>
      <c r="J27" s="46"/>
    </row>
    <row r="28" spans="1:10" x14ac:dyDescent="0.2">
      <c r="A28" s="50" t="s">
        <v>50</v>
      </c>
      <c r="B28" s="50"/>
      <c r="C28" s="50"/>
      <c r="D28" s="50"/>
      <c r="E28" s="50"/>
      <c r="F28" s="51"/>
      <c r="G28" s="52"/>
      <c r="H28" s="52"/>
      <c r="I28" s="53"/>
      <c r="J28" s="23"/>
    </row>
    <row r="29" spans="1:10" ht="198" customHeight="1" x14ac:dyDescent="0.2">
      <c r="A29" s="15">
        <v>3</v>
      </c>
      <c r="B29" s="54" t="s">
        <v>51</v>
      </c>
      <c r="C29" s="54"/>
      <c r="D29" s="16" t="s">
        <v>21</v>
      </c>
      <c r="E29" s="15">
        <v>2</v>
      </c>
      <c r="F29" s="19">
        <v>637000</v>
      </c>
      <c r="G29" s="18">
        <v>0</v>
      </c>
      <c r="H29" s="19">
        <f>G29*F29</f>
        <v>0</v>
      </c>
      <c r="I29" s="19">
        <f>H29+F29</f>
        <v>637000</v>
      </c>
      <c r="J29" s="19">
        <f>+I29*E29</f>
        <v>1274000</v>
      </c>
    </row>
    <row r="30" spans="1:10" x14ac:dyDescent="0.2">
      <c r="A30" s="55" t="s">
        <v>54</v>
      </c>
      <c r="B30" s="55"/>
      <c r="C30" s="55"/>
      <c r="D30" s="55"/>
      <c r="E30" s="55"/>
      <c r="F30" s="51"/>
      <c r="G30" s="52"/>
      <c r="H30" s="52"/>
      <c r="I30" s="53"/>
      <c r="J30" s="23"/>
    </row>
    <row r="31" spans="1:10" ht="28.5" customHeight="1" x14ac:dyDescent="0.2">
      <c r="A31" s="20">
        <v>4</v>
      </c>
      <c r="B31" s="47" t="s">
        <v>55</v>
      </c>
      <c r="C31" s="47"/>
      <c r="D31" s="14" t="s">
        <v>61</v>
      </c>
      <c r="E31" s="14">
        <v>2</v>
      </c>
      <c r="F31" s="19">
        <v>608000</v>
      </c>
      <c r="G31" s="18">
        <v>0.19</v>
      </c>
      <c r="H31" s="19">
        <f>G31*F31</f>
        <v>115520</v>
      </c>
      <c r="I31" s="19">
        <f>H31+F31</f>
        <v>723520</v>
      </c>
      <c r="J31" s="19">
        <f>+I31*E31</f>
        <v>1447040</v>
      </c>
    </row>
    <row r="32" spans="1:10" ht="25.5" customHeight="1" x14ac:dyDescent="0.2">
      <c r="A32" s="40" t="s">
        <v>60</v>
      </c>
      <c r="B32" s="41"/>
      <c r="C32" s="41"/>
      <c r="D32" s="41"/>
      <c r="E32" s="41"/>
      <c r="F32" s="41"/>
      <c r="G32" s="41"/>
      <c r="H32" s="41"/>
      <c r="I32" s="42"/>
      <c r="J32" s="25">
        <f>SUM(J31+J29+J16+J4)</f>
        <v>29826440</v>
      </c>
    </row>
  </sheetData>
  <mergeCells count="32">
    <mergeCell ref="B31:C31"/>
    <mergeCell ref="A15:E15"/>
    <mergeCell ref="A3:E3"/>
    <mergeCell ref="F30:I30"/>
    <mergeCell ref="F28:I28"/>
    <mergeCell ref="H4:H13"/>
    <mergeCell ref="I4:I13"/>
    <mergeCell ref="F14:I14"/>
    <mergeCell ref="F15:I15"/>
    <mergeCell ref="F16:F27"/>
    <mergeCell ref="G16:G27"/>
    <mergeCell ref="H16:H27"/>
    <mergeCell ref="I16:I27"/>
    <mergeCell ref="A28:E28"/>
    <mergeCell ref="B29:C29"/>
    <mergeCell ref="A30:E30"/>
    <mergeCell ref="B1:C1"/>
    <mergeCell ref="A4:A13"/>
    <mergeCell ref="J4:J13"/>
    <mergeCell ref="J16:J27"/>
    <mergeCell ref="A32:I32"/>
    <mergeCell ref="A16:A27"/>
    <mergeCell ref="D16:D27"/>
    <mergeCell ref="E16:E27"/>
    <mergeCell ref="D4:D13"/>
    <mergeCell ref="E4:E13"/>
    <mergeCell ref="F2:I2"/>
    <mergeCell ref="F3:I3"/>
    <mergeCell ref="F4:F13"/>
    <mergeCell ref="G4:G13"/>
    <mergeCell ref="A14:E14"/>
    <mergeCell ref="A2:E2"/>
  </mergeCells>
  <pageMargins left="0.7" right="0.7" top="0.75" bottom="0.75" header="0.3" footer="0.3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E8EC0-5194-4E5D-B12F-0AB8B089A110}">
  <dimension ref="A1:J32"/>
  <sheetViews>
    <sheetView workbookViewId="0">
      <selection activeCell="E1" sqref="E1:I1048576"/>
    </sheetView>
  </sheetViews>
  <sheetFormatPr baseColWidth="10" defaultRowHeight="15" x14ac:dyDescent="0.25"/>
  <cols>
    <col min="1" max="1" width="6.5703125" style="26" customWidth="1"/>
    <col min="2" max="2" width="18.5703125" style="23" customWidth="1"/>
    <col min="3" max="3" width="32.140625" style="23" customWidth="1"/>
    <col min="4" max="4" width="11.42578125" style="23"/>
    <col min="5" max="5" width="5.42578125" style="23" customWidth="1"/>
    <col min="6" max="6" width="11.42578125" style="30"/>
    <col min="7" max="7" width="6.7109375" style="28" customWidth="1"/>
    <col min="8" max="8" width="11.42578125" style="30"/>
    <col min="9" max="9" width="13" style="30" customWidth="1"/>
    <col min="10" max="10" width="17" style="30" customWidth="1"/>
  </cols>
  <sheetData>
    <row r="1" spans="1:10" ht="25.5" x14ac:dyDescent="0.25">
      <c r="A1" s="8" t="s">
        <v>62</v>
      </c>
      <c r="B1" s="43" t="s">
        <v>20</v>
      </c>
      <c r="C1" s="43"/>
      <c r="D1" s="8" t="s">
        <v>21</v>
      </c>
      <c r="E1" s="8" t="s">
        <v>22</v>
      </c>
      <c r="F1" s="9" t="s">
        <v>58</v>
      </c>
      <c r="G1" s="10" t="s">
        <v>56</v>
      </c>
      <c r="H1" s="9" t="s">
        <v>57</v>
      </c>
      <c r="I1" s="9" t="s">
        <v>59</v>
      </c>
      <c r="J1" s="9" t="s">
        <v>60</v>
      </c>
    </row>
    <row r="2" spans="1:10" x14ac:dyDescent="0.25">
      <c r="A2"/>
      <c r="B2"/>
      <c r="C2"/>
      <c r="D2"/>
      <c r="E2"/>
      <c r="F2" s="45"/>
      <c r="G2" s="45"/>
      <c r="H2" s="45"/>
      <c r="I2" s="45"/>
      <c r="J2" s="29"/>
    </row>
    <row r="3" spans="1:10" x14ac:dyDescent="0.25">
      <c r="A3"/>
      <c r="B3"/>
      <c r="C3"/>
      <c r="D3"/>
      <c r="E3"/>
      <c r="F3" s="44"/>
      <c r="G3" s="44"/>
      <c r="H3" s="44"/>
      <c r="I3" s="44"/>
      <c r="J3" s="29"/>
    </row>
    <row r="4" spans="1:10" x14ac:dyDescent="0.25">
      <c r="A4" s="44">
        <v>1</v>
      </c>
      <c r="B4" s="13" t="s">
        <v>52</v>
      </c>
      <c r="C4" s="13" t="s">
        <v>9</v>
      </c>
      <c r="D4" s="48" t="s">
        <v>19</v>
      </c>
      <c r="E4" s="44">
        <v>751</v>
      </c>
      <c r="F4" s="39">
        <f>((+FUNDACOLOMBIA!F4+CREAAA!F4)/2)</f>
        <v>32000</v>
      </c>
      <c r="G4" s="49">
        <v>0</v>
      </c>
      <c r="H4" s="39">
        <f>G4*F4</f>
        <v>0</v>
      </c>
      <c r="I4" s="39">
        <f>H4+F4</f>
        <v>32000</v>
      </c>
      <c r="J4" s="39">
        <f>+I4*E4</f>
        <v>24032000</v>
      </c>
    </row>
    <row r="5" spans="1:10" x14ac:dyDescent="0.25">
      <c r="A5" s="44"/>
      <c r="B5" s="13" t="s">
        <v>0</v>
      </c>
      <c r="C5" s="13" t="s">
        <v>10</v>
      </c>
      <c r="D5" s="48"/>
      <c r="E5" s="44"/>
      <c r="F5" s="39"/>
      <c r="G5" s="49"/>
      <c r="H5" s="39"/>
      <c r="I5" s="39"/>
      <c r="J5" s="39"/>
    </row>
    <row r="6" spans="1:10" x14ac:dyDescent="0.25">
      <c r="A6" s="44"/>
      <c r="B6" s="13" t="s">
        <v>1</v>
      </c>
      <c r="C6" s="13" t="s">
        <v>11</v>
      </c>
      <c r="D6" s="48"/>
      <c r="E6" s="44"/>
      <c r="F6" s="39"/>
      <c r="G6" s="49"/>
      <c r="H6" s="39"/>
      <c r="I6" s="39"/>
      <c r="J6" s="39"/>
    </row>
    <row r="7" spans="1:10" x14ac:dyDescent="0.25">
      <c r="A7" s="44"/>
      <c r="B7" s="13" t="s">
        <v>2</v>
      </c>
      <c r="C7" s="13" t="s">
        <v>12</v>
      </c>
      <c r="D7" s="48"/>
      <c r="E7" s="44"/>
      <c r="F7" s="39"/>
      <c r="G7" s="49"/>
      <c r="H7" s="39"/>
      <c r="I7" s="39"/>
      <c r="J7" s="39"/>
    </row>
    <row r="8" spans="1:10" x14ac:dyDescent="0.25">
      <c r="A8" s="44"/>
      <c r="B8" s="13" t="s">
        <v>3</v>
      </c>
      <c r="C8" s="13" t="s">
        <v>13</v>
      </c>
      <c r="D8" s="48"/>
      <c r="E8" s="44"/>
      <c r="F8" s="39"/>
      <c r="G8" s="49"/>
      <c r="H8" s="39"/>
      <c r="I8" s="39"/>
      <c r="J8" s="39"/>
    </row>
    <row r="9" spans="1:10" x14ac:dyDescent="0.25">
      <c r="A9" s="44"/>
      <c r="B9" s="13" t="s">
        <v>4</v>
      </c>
      <c r="C9" s="13" t="s">
        <v>14</v>
      </c>
      <c r="D9" s="48"/>
      <c r="E9" s="44"/>
      <c r="F9" s="39"/>
      <c r="G9" s="49"/>
      <c r="H9" s="39"/>
      <c r="I9" s="39"/>
      <c r="J9" s="39"/>
    </row>
    <row r="10" spans="1:10" x14ac:dyDescent="0.25">
      <c r="A10" s="44"/>
      <c r="B10" s="13" t="s">
        <v>5</v>
      </c>
      <c r="C10" s="13" t="s">
        <v>15</v>
      </c>
      <c r="D10" s="48"/>
      <c r="E10" s="44"/>
      <c r="F10" s="39"/>
      <c r="G10" s="49"/>
      <c r="H10" s="39"/>
      <c r="I10" s="39"/>
      <c r="J10" s="39"/>
    </row>
    <row r="11" spans="1:10" ht="22.5" x14ac:dyDescent="0.25">
      <c r="A11" s="44"/>
      <c r="B11" s="13" t="s">
        <v>6</v>
      </c>
      <c r="C11" s="13" t="s">
        <v>16</v>
      </c>
      <c r="D11" s="48"/>
      <c r="E11" s="44"/>
      <c r="F11" s="39"/>
      <c r="G11" s="49"/>
      <c r="H11" s="39"/>
      <c r="I11" s="39"/>
      <c r="J11" s="39"/>
    </row>
    <row r="12" spans="1:10" ht="22.5" x14ac:dyDescent="0.25">
      <c r="A12" s="44"/>
      <c r="B12" s="13" t="s">
        <v>7</v>
      </c>
      <c r="C12" s="13" t="s">
        <v>17</v>
      </c>
      <c r="D12" s="48"/>
      <c r="E12" s="44"/>
      <c r="F12" s="39"/>
      <c r="G12" s="49"/>
      <c r="H12" s="39"/>
      <c r="I12" s="39"/>
      <c r="J12" s="39"/>
    </row>
    <row r="13" spans="1:10" ht="22.5" x14ac:dyDescent="0.25">
      <c r="A13" s="44"/>
      <c r="B13" s="13" t="s">
        <v>8</v>
      </c>
      <c r="C13" s="13" t="s">
        <v>18</v>
      </c>
      <c r="D13" s="48"/>
      <c r="E13" s="44"/>
      <c r="F13" s="39"/>
      <c r="G13" s="49"/>
      <c r="H13" s="39"/>
      <c r="I13" s="39"/>
      <c r="J13" s="39"/>
    </row>
    <row r="14" spans="1:10" x14ac:dyDescent="0.25">
      <c r="A14"/>
      <c r="B14"/>
      <c r="C14"/>
      <c r="D14"/>
      <c r="E14"/>
      <c r="F14" s="44"/>
      <c r="G14" s="44"/>
      <c r="H14" s="44"/>
      <c r="I14" s="44"/>
      <c r="J14" s="29"/>
    </row>
    <row r="15" spans="1:10" x14ac:dyDescent="0.25">
      <c r="A15"/>
      <c r="B15"/>
      <c r="C15"/>
      <c r="D15"/>
      <c r="E15"/>
      <c r="F15" s="44"/>
      <c r="G15" s="44"/>
      <c r="H15" s="44"/>
      <c r="I15" s="44"/>
      <c r="J15" s="29"/>
    </row>
    <row r="16" spans="1:10" x14ac:dyDescent="0.25">
      <c r="A16" s="44">
        <v>2</v>
      </c>
      <c r="B16" s="14" t="s">
        <v>53</v>
      </c>
      <c r="C16" s="14" t="s">
        <v>39</v>
      </c>
      <c r="D16" s="47" t="s">
        <v>40</v>
      </c>
      <c r="E16" s="47">
        <v>10</v>
      </c>
      <c r="F16" s="39">
        <f>+((FUNDACOLOMBIA!F16+CREAAA!F16)/2)</f>
        <v>449750</v>
      </c>
      <c r="G16" s="49">
        <v>0</v>
      </c>
      <c r="H16" s="39">
        <f>G16*F16</f>
        <v>0</v>
      </c>
      <c r="I16" s="39">
        <f>H16+F16</f>
        <v>449750</v>
      </c>
      <c r="J16" s="39">
        <f>+I16*E16</f>
        <v>4497500</v>
      </c>
    </row>
    <row r="17" spans="1:10" x14ac:dyDescent="0.25">
      <c r="A17" s="44"/>
      <c r="B17" s="14" t="s">
        <v>25</v>
      </c>
      <c r="C17" s="14" t="s">
        <v>26</v>
      </c>
      <c r="D17" s="47"/>
      <c r="E17" s="47"/>
      <c r="F17" s="39"/>
      <c r="G17" s="49"/>
      <c r="H17" s="39"/>
      <c r="I17" s="39"/>
      <c r="J17" s="39"/>
    </row>
    <row r="18" spans="1:10" x14ac:dyDescent="0.25">
      <c r="A18" s="44"/>
      <c r="B18" s="14" t="s">
        <v>27</v>
      </c>
      <c r="C18" s="14" t="s">
        <v>28</v>
      </c>
      <c r="D18" s="47"/>
      <c r="E18" s="47"/>
      <c r="F18" s="39"/>
      <c r="G18" s="49"/>
      <c r="H18" s="39"/>
      <c r="I18" s="39"/>
      <c r="J18" s="39"/>
    </row>
    <row r="19" spans="1:10" x14ac:dyDescent="0.25">
      <c r="A19" s="44"/>
      <c r="B19" s="14" t="s">
        <v>29</v>
      </c>
      <c r="C19" s="14" t="s">
        <v>30</v>
      </c>
      <c r="D19" s="47"/>
      <c r="E19" s="47"/>
      <c r="F19" s="39"/>
      <c r="G19" s="49"/>
      <c r="H19" s="39"/>
      <c r="I19" s="39"/>
      <c r="J19" s="39"/>
    </row>
    <row r="20" spans="1:10" x14ac:dyDescent="0.25">
      <c r="A20" s="44"/>
      <c r="B20" s="14" t="s">
        <v>31</v>
      </c>
      <c r="C20" s="14" t="s">
        <v>32</v>
      </c>
      <c r="D20" s="47"/>
      <c r="E20" s="47"/>
      <c r="F20" s="39"/>
      <c r="G20" s="49"/>
      <c r="H20" s="39"/>
      <c r="I20" s="39"/>
      <c r="J20" s="39"/>
    </row>
    <row r="21" spans="1:10" ht="22.5" x14ac:dyDescent="0.25">
      <c r="A21" s="44"/>
      <c r="B21" s="14" t="s">
        <v>33</v>
      </c>
      <c r="C21" s="14" t="s">
        <v>34</v>
      </c>
      <c r="D21" s="47"/>
      <c r="E21" s="47"/>
      <c r="F21" s="39"/>
      <c r="G21" s="49"/>
      <c r="H21" s="39"/>
      <c r="I21" s="39"/>
      <c r="J21" s="39"/>
    </row>
    <row r="22" spans="1:10" ht="22.5" x14ac:dyDescent="0.25">
      <c r="A22" s="44"/>
      <c r="B22" s="14" t="s">
        <v>35</v>
      </c>
      <c r="C22" s="14" t="s">
        <v>36</v>
      </c>
      <c r="D22" s="47"/>
      <c r="E22" s="47"/>
      <c r="F22" s="39"/>
      <c r="G22" s="49"/>
      <c r="H22" s="39"/>
      <c r="I22" s="39"/>
      <c r="J22" s="39"/>
    </row>
    <row r="23" spans="1:10" x14ac:dyDescent="0.25">
      <c r="A23" s="44"/>
      <c r="B23" s="14" t="s">
        <v>37</v>
      </c>
      <c r="C23" s="14" t="s">
        <v>38</v>
      </c>
      <c r="D23" s="47"/>
      <c r="E23" s="47"/>
      <c r="F23" s="39"/>
      <c r="G23" s="49"/>
      <c r="H23" s="39"/>
      <c r="I23" s="39"/>
      <c r="J23" s="39"/>
    </row>
    <row r="24" spans="1:10" ht="22.5" x14ac:dyDescent="0.25">
      <c r="A24" s="44"/>
      <c r="B24" s="14" t="s">
        <v>42</v>
      </c>
      <c r="C24" s="14" t="s">
        <v>43</v>
      </c>
      <c r="D24" s="47"/>
      <c r="E24" s="47"/>
      <c r="F24" s="39"/>
      <c r="G24" s="49"/>
      <c r="H24" s="39"/>
      <c r="I24" s="39"/>
      <c r="J24" s="39"/>
    </row>
    <row r="25" spans="1:10" x14ac:dyDescent="0.25">
      <c r="A25" s="44"/>
      <c r="B25" s="14" t="s">
        <v>44</v>
      </c>
      <c r="C25" s="14" t="s">
        <v>45</v>
      </c>
      <c r="D25" s="47"/>
      <c r="E25" s="47"/>
      <c r="F25" s="39"/>
      <c r="G25" s="49"/>
      <c r="H25" s="39"/>
      <c r="I25" s="39"/>
      <c r="J25" s="39"/>
    </row>
    <row r="26" spans="1:10" x14ac:dyDescent="0.25">
      <c r="A26" s="44"/>
      <c r="B26" s="14" t="s">
        <v>46</v>
      </c>
      <c r="C26" s="14" t="s">
        <v>47</v>
      </c>
      <c r="D26" s="47"/>
      <c r="E26" s="47"/>
      <c r="F26" s="39"/>
      <c r="G26" s="49"/>
      <c r="H26" s="39"/>
      <c r="I26" s="39"/>
      <c r="J26" s="39"/>
    </row>
    <row r="27" spans="1:10" x14ac:dyDescent="0.25">
      <c r="A27" s="44"/>
      <c r="B27" s="14" t="s">
        <v>48</v>
      </c>
      <c r="C27" s="14" t="s">
        <v>49</v>
      </c>
      <c r="D27" s="47"/>
      <c r="E27" s="47"/>
      <c r="F27" s="39"/>
      <c r="G27" s="49"/>
      <c r="H27" s="39"/>
      <c r="I27" s="39"/>
      <c r="J27" s="39"/>
    </row>
    <row r="28" spans="1:10" x14ac:dyDescent="0.25">
      <c r="A28"/>
      <c r="B28"/>
      <c r="C28"/>
      <c r="D28"/>
      <c r="E28"/>
      <c r="F28" s="51"/>
      <c r="G28" s="52"/>
      <c r="H28" s="52"/>
      <c r="I28" s="53"/>
      <c r="J28" s="29"/>
    </row>
    <row r="29" spans="1:10" ht="22.5" x14ac:dyDescent="0.25">
      <c r="A29" s="15">
        <v>3</v>
      </c>
      <c r="B29" s="54" t="s">
        <v>51</v>
      </c>
      <c r="C29" s="54"/>
      <c r="D29" s="16" t="s">
        <v>21</v>
      </c>
      <c r="E29" s="15">
        <v>2</v>
      </c>
      <c r="F29" s="17">
        <f>((+FUNDACOLOMBIA!F29+CREAAA!F29)/2)</f>
        <v>665000</v>
      </c>
      <c r="G29" s="18">
        <v>0</v>
      </c>
      <c r="H29" s="17">
        <f>G29*F29</f>
        <v>0</v>
      </c>
      <c r="I29" s="17">
        <f>H29+F29</f>
        <v>665000</v>
      </c>
      <c r="J29" s="17">
        <f>+I29*E29</f>
        <v>1330000</v>
      </c>
    </row>
    <row r="30" spans="1:10" x14ac:dyDescent="0.25">
      <c r="A30"/>
      <c r="B30"/>
      <c r="C30"/>
      <c r="D30"/>
      <c r="E30"/>
      <c r="F30" s="51"/>
      <c r="G30" s="52"/>
      <c r="H30" s="52"/>
      <c r="I30" s="53"/>
      <c r="J30" s="29"/>
    </row>
    <row r="31" spans="1:10" ht="35.25" customHeight="1" x14ac:dyDescent="0.25">
      <c r="A31" s="20">
        <v>4</v>
      </c>
      <c r="B31" s="47" t="s">
        <v>55</v>
      </c>
      <c r="C31" s="47"/>
      <c r="D31" s="14" t="s">
        <v>61</v>
      </c>
      <c r="E31" s="14">
        <v>2</v>
      </c>
      <c r="F31" s="17">
        <f>((+FUNDACOLOMBIA!F31+CREAAA!F31)/2)</f>
        <v>643298.5</v>
      </c>
      <c r="G31" s="18">
        <v>0.19</v>
      </c>
      <c r="H31" s="17">
        <f>G31*F31</f>
        <v>122226.715</v>
      </c>
      <c r="I31" s="17">
        <f>H31+F31</f>
        <v>765525.21499999997</v>
      </c>
      <c r="J31" s="17">
        <f>+I31*E31</f>
        <v>1531050.43</v>
      </c>
    </row>
    <row r="32" spans="1:10" x14ac:dyDescent="0.25">
      <c r="A32"/>
      <c r="B32"/>
      <c r="C32"/>
      <c r="D32"/>
      <c r="E32"/>
      <c r="F32" s="31"/>
      <c r="G32"/>
      <c r="H32" s="31"/>
      <c r="I32" s="31"/>
      <c r="J32" s="21">
        <f>SUM(J31+J29+J16+J4)</f>
        <v>31390550.43</v>
      </c>
    </row>
  </sheetData>
  <mergeCells count="25">
    <mergeCell ref="J4:J13"/>
    <mergeCell ref="F14:I14"/>
    <mergeCell ref="F15:I15"/>
    <mergeCell ref="E16:E27"/>
    <mergeCell ref="F16:F27"/>
    <mergeCell ref="G16:G27"/>
    <mergeCell ref="H16:H27"/>
    <mergeCell ref="I16:I27"/>
    <mergeCell ref="J16:J27"/>
    <mergeCell ref="E4:E13"/>
    <mergeCell ref="F4:F13"/>
    <mergeCell ref="G4:G13"/>
    <mergeCell ref="H4:H13"/>
    <mergeCell ref="I4:I13"/>
    <mergeCell ref="B31:C31"/>
    <mergeCell ref="F28:I28"/>
    <mergeCell ref="F30:I30"/>
    <mergeCell ref="B1:C1"/>
    <mergeCell ref="A4:A13"/>
    <mergeCell ref="D4:D13"/>
    <mergeCell ref="A16:A27"/>
    <mergeCell ref="D16:D27"/>
    <mergeCell ref="B29:C29"/>
    <mergeCell ref="F2:I2"/>
    <mergeCell ref="F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6EBFB-1172-44A4-9BF8-3D9FE487E6A1}">
  <sheetPr>
    <pageSetUpPr fitToPage="1"/>
  </sheetPr>
  <dimension ref="A1:T49"/>
  <sheetViews>
    <sheetView tabSelected="1" workbookViewId="0">
      <selection activeCell="D35" sqref="D35"/>
    </sheetView>
  </sheetViews>
  <sheetFormatPr baseColWidth="10" defaultRowHeight="15" x14ac:dyDescent="0.25"/>
  <cols>
    <col min="1" max="1" width="6.5703125" style="26" customWidth="1"/>
    <col min="2" max="2" width="18.5703125" style="23" customWidth="1"/>
    <col min="3" max="3" width="32.140625" style="23" customWidth="1"/>
    <col min="4" max="4" width="11.42578125" style="23"/>
    <col min="5" max="5" width="5.42578125" style="23" customWidth="1"/>
    <col min="6" max="6" width="9.28515625" style="7" customWidth="1"/>
    <col min="7" max="7" width="5.28515625" style="4" customWidth="1"/>
    <col min="8" max="8" width="9.5703125" style="5" customWidth="1"/>
    <col min="9" max="9" width="9.140625" style="7" customWidth="1"/>
    <col min="10" max="10" width="13.140625" style="7" customWidth="1"/>
    <col min="11" max="11" width="11.42578125" style="27"/>
    <col min="12" max="12" width="6.7109375" style="28" customWidth="1"/>
    <col min="13" max="13" width="11.42578125" style="27"/>
    <col min="14" max="15" width="13" style="27" customWidth="1"/>
    <col min="16" max="16" width="11.42578125" style="30"/>
    <col min="17" max="17" width="6.7109375" style="28" customWidth="1"/>
    <col min="18" max="18" width="11.42578125" style="30"/>
    <col min="19" max="19" width="13" style="30" customWidth="1"/>
    <col min="20" max="20" width="17" style="30" customWidth="1"/>
  </cols>
  <sheetData>
    <row r="1" spans="1:20" ht="15.75" thickBot="1" x14ac:dyDescent="0.3"/>
    <row r="2" spans="1:20" x14ac:dyDescent="0.25">
      <c r="F2" s="68" t="s">
        <v>64</v>
      </c>
      <c r="G2" s="69"/>
      <c r="H2" s="69"/>
      <c r="I2" s="69"/>
      <c r="J2" s="70"/>
      <c r="K2" s="74" t="s">
        <v>66</v>
      </c>
      <c r="L2" s="75"/>
      <c r="M2" s="75"/>
      <c r="N2" s="75"/>
      <c r="O2" s="76"/>
      <c r="P2" s="68" t="s">
        <v>65</v>
      </c>
      <c r="Q2" s="69"/>
      <c r="R2" s="69"/>
      <c r="S2" s="69"/>
      <c r="T2" s="70"/>
    </row>
    <row r="3" spans="1:20" ht="15.75" thickBot="1" x14ac:dyDescent="0.3">
      <c r="F3" s="71"/>
      <c r="G3" s="72"/>
      <c r="H3" s="72"/>
      <c r="I3" s="72"/>
      <c r="J3" s="73"/>
      <c r="K3" s="77"/>
      <c r="L3" s="78"/>
      <c r="M3" s="78"/>
      <c r="N3" s="78"/>
      <c r="O3" s="79"/>
      <c r="P3" s="71"/>
      <c r="Q3" s="72"/>
      <c r="R3" s="72"/>
      <c r="S3" s="72"/>
      <c r="T3" s="73"/>
    </row>
    <row r="4" spans="1:20" ht="25.5" x14ac:dyDescent="0.25">
      <c r="A4" s="8" t="s">
        <v>62</v>
      </c>
      <c r="B4" s="43" t="s">
        <v>20</v>
      </c>
      <c r="C4" s="43"/>
      <c r="D4" s="8" t="s">
        <v>21</v>
      </c>
      <c r="E4" s="8" t="s">
        <v>22</v>
      </c>
      <c r="F4" s="32" t="s">
        <v>58</v>
      </c>
      <c r="G4" s="33" t="s">
        <v>56</v>
      </c>
      <c r="H4" s="34" t="s">
        <v>57</v>
      </c>
      <c r="I4" s="32" t="s">
        <v>59</v>
      </c>
      <c r="J4" s="32" t="s">
        <v>60</v>
      </c>
      <c r="K4" s="34" t="s">
        <v>58</v>
      </c>
      <c r="L4" s="33" t="s">
        <v>56</v>
      </c>
      <c r="M4" s="34" t="s">
        <v>57</v>
      </c>
      <c r="N4" s="34" t="s">
        <v>59</v>
      </c>
      <c r="O4" s="34" t="s">
        <v>60</v>
      </c>
      <c r="P4" s="32" t="s">
        <v>58</v>
      </c>
      <c r="Q4" s="33" t="s">
        <v>56</v>
      </c>
      <c r="R4" s="32" t="s">
        <v>57</v>
      </c>
      <c r="S4" s="32" t="s">
        <v>59</v>
      </c>
      <c r="T4" s="32" t="s">
        <v>60</v>
      </c>
    </row>
    <row r="5" spans="1:20" x14ac:dyDescent="0.25">
      <c r="A5"/>
      <c r="B5"/>
      <c r="C5"/>
      <c r="D5"/>
      <c r="E5"/>
      <c r="F5" s="45"/>
      <c r="G5" s="45"/>
      <c r="H5" s="45"/>
      <c r="I5" s="45"/>
      <c r="J5" s="12"/>
      <c r="K5" s="45"/>
      <c r="L5" s="45"/>
      <c r="M5" s="45"/>
      <c r="N5" s="45"/>
      <c r="O5" s="23"/>
      <c r="P5" s="45"/>
      <c r="Q5" s="45"/>
      <c r="R5" s="45"/>
      <c r="S5" s="45"/>
      <c r="T5" s="29"/>
    </row>
    <row r="6" spans="1:20" x14ac:dyDescent="0.25">
      <c r="A6"/>
      <c r="B6"/>
      <c r="C6"/>
      <c r="D6"/>
      <c r="E6"/>
      <c r="F6" s="44"/>
      <c r="G6" s="44"/>
      <c r="H6" s="44"/>
      <c r="I6" s="44"/>
      <c r="J6" s="12"/>
      <c r="K6" s="44"/>
      <c r="L6" s="44"/>
      <c r="M6" s="44"/>
      <c r="N6" s="44"/>
      <c r="O6" s="23"/>
      <c r="P6" s="44"/>
      <c r="Q6" s="44"/>
      <c r="R6" s="44"/>
      <c r="S6" s="44"/>
      <c r="T6" s="29"/>
    </row>
    <row r="7" spans="1:20" x14ac:dyDescent="0.25">
      <c r="A7" s="44">
        <v>1</v>
      </c>
      <c r="B7" s="13" t="s">
        <v>52</v>
      </c>
      <c r="C7" s="13" t="s">
        <v>9</v>
      </c>
      <c r="D7" s="48" t="s">
        <v>19</v>
      </c>
      <c r="E7" s="44">
        <v>751</v>
      </c>
      <c r="F7" s="39">
        <v>33600</v>
      </c>
      <c r="G7" s="49">
        <v>0</v>
      </c>
      <c r="H7" s="46">
        <f>G7*F7</f>
        <v>0</v>
      </c>
      <c r="I7" s="39">
        <f>H7+F7</f>
        <v>33600</v>
      </c>
      <c r="J7" s="39">
        <f>+I7*E7</f>
        <v>25233600</v>
      </c>
      <c r="K7" s="46">
        <v>30400</v>
      </c>
      <c r="L7" s="49">
        <v>0</v>
      </c>
      <c r="M7" s="46">
        <f>L7*K7</f>
        <v>0</v>
      </c>
      <c r="N7" s="46">
        <f>M7+K7</f>
        <v>30400</v>
      </c>
      <c r="O7" s="46">
        <f>+N7*E7</f>
        <v>22830400</v>
      </c>
      <c r="P7" s="39">
        <v>32000</v>
      </c>
      <c r="Q7" s="49">
        <v>0</v>
      </c>
      <c r="R7" s="39">
        <v>0</v>
      </c>
      <c r="S7" s="39">
        <v>32000</v>
      </c>
      <c r="T7" s="39">
        <v>24032000</v>
      </c>
    </row>
    <row r="8" spans="1:20" x14ac:dyDescent="0.25">
      <c r="A8" s="44"/>
      <c r="B8" s="13" t="s">
        <v>0</v>
      </c>
      <c r="C8" s="13" t="s">
        <v>10</v>
      </c>
      <c r="D8" s="48"/>
      <c r="E8" s="44"/>
      <c r="F8" s="39"/>
      <c r="G8" s="49"/>
      <c r="H8" s="46"/>
      <c r="I8" s="39"/>
      <c r="J8" s="39"/>
      <c r="K8" s="46"/>
      <c r="L8" s="49"/>
      <c r="M8" s="46"/>
      <c r="N8" s="46"/>
      <c r="O8" s="46"/>
      <c r="P8" s="39"/>
      <c r="Q8" s="49"/>
      <c r="R8" s="39"/>
      <c r="S8" s="39"/>
      <c r="T8" s="39"/>
    </row>
    <row r="9" spans="1:20" x14ac:dyDescent="0.25">
      <c r="A9" s="44"/>
      <c r="B9" s="13" t="s">
        <v>1</v>
      </c>
      <c r="C9" s="13" t="s">
        <v>11</v>
      </c>
      <c r="D9" s="48"/>
      <c r="E9" s="44"/>
      <c r="F9" s="39"/>
      <c r="G9" s="49"/>
      <c r="H9" s="46"/>
      <c r="I9" s="39"/>
      <c r="J9" s="39"/>
      <c r="K9" s="46"/>
      <c r="L9" s="49"/>
      <c r="M9" s="46"/>
      <c r="N9" s="46"/>
      <c r="O9" s="46"/>
      <c r="P9" s="39"/>
      <c r="Q9" s="49"/>
      <c r="R9" s="39"/>
      <c r="S9" s="39"/>
      <c r="T9" s="39"/>
    </row>
    <row r="10" spans="1:20" x14ac:dyDescent="0.25">
      <c r="A10" s="44"/>
      <c r="B10" s="13" t="s">
        <v>2</v>
      </c>
      <c r="C10" s="13" t="s">
        <v>12</v>
      </c>
      <c r="D10" s="48"/>
      <c r="E10" s="44"/>
      <c r="F10" s="39"/>
      <c r="G10" s="49"/>
      <c r="H10" s="46"/>
      <c r="I10" s="39"/>
      <c r="J10" s="39"/>
      <c r="K10" s="46"/>
      <c r="L10" s="49"/>
      <c r="M10" s="46"/>
      <c r="N10" s="46"/>
      <c r="O10" s="46"/>
      <c r="P10" s="39"/>
      <c r="Q10" s="49"/>
      <c r="R10" s="39"/>
      <c r="S10" s="39"/>
      <c r="T10" s="39"/>
    </row>
    <row r="11" spans="1:20" x14ac:dyDescent="0.25">
      <c r="A11" s="44"/>
      <c r="B11" s="13" t="s">
        <v>3</v>
      </c>
      <c r="C11" s="13" t="s">
        <v>13</v>
      </c>
      <c r="D11" s="48"/>
      <c r="E11" s="44"/>
      <c r="F11" s="39"/>
      <c r="G11" s="49"/>
      <c r="H11" s="46"/>
      <c r="I11" s="39"/>
      <c r="J11" s="39"/>
      <c r="K11" s="46"/>
      <c r="L11" s="49"/>
      <c r="M11" s="46"/>
      <c r="N11" s="46"/>
      <c r="O11" s="46"/>
      <c r="P11" s="39"/>
      <c r="Q11" s="49"/>
      <c r="R11" s="39"/>
      <c r="S11" s="39"/>
      <c r="T11" s="39"/>
    </row>
    <row r="12" spans="1:20" x14ac:dyDescent="0.25">
      <c r="A12" s="44"/>
      <c r="B12" s="13" t="s">
        <v>4</v>
      </c>
      <c r="C12" s="13" t="s">
        <v>14</v>
      </c>
      <c r="D12" s="48"/>
      <c r="E12" s="44"/>
      <c r="F12" s="39"/>
      <c r="G12" s="49"/>
      <c r="H12" s="46"/>
      <c r="I12" s="39"/>
      <c r="J12" s="39"/>
      <c r="K12" s="46"/>
      <c r="L12" s="49"/>
      <c r="M12" s="46"/>
      <c r="N12" s="46"/>
      <c r="O12" s="46"/>
      <c r="P12" s="39"/>
      <c r="Q12" s="49"/>
      <c r="R12" s="39"/>
      <c r="S12" s="39"/>
      <c r="T12" s="39"/>
    </row>
    <row r="13" spans="1:20" x14ac:dyDescent="0.25">
      <c r="A13" s="44"/>
      <c r="B13" s="13" t="s">
        <v>5</v>
      </c>
      <c r="C13" s="13" t="s">
        <v>15</v>
      </c>
      <c r="D13" s="48"/>
      <c r="E13" s="44"/>
      <c r="F13" s="39"/>
      <c r="G13" s="49"/>
      <c r="H13" s="46"/>
      <c r="I13" s="39"/>
      <c r="J13" s="39"/>
      <c r="K13" s="46"/>
      <c r="L13" s="49"/>
      <c r="M13" s="46"/>
      <c r="N13" s="46"/>
      <c r="O13" s="46"/>
      <c r="P13" s="39"/>
      <c r="Q13" s="49"/>
      <c r="R13" s="39"/>
      <c r="S13" s="39"/>
      <c r="T13" s="39"/>
    </row>
    <row r="14" spans="1:20" ht="22.5" x14ac:dyDescent="0.25">
      <c r="A14" s="44"/>
      <c r="B14" s="13" t="s">
        <v>6</v>
      </c>
      <c r="C14" s="13" t="s">
        <v>16</v>
      </c>
      <c r="D14" s="48"/>
      <c r="E14" s="44"/>
      <c r="F14" s="39"/>
      <c r="G14" s="49"/>
      <c r="H14" s="46"/>
      <c r="I14" s="39"/>
      <c r="J14" s="39"/>
      <c r="K14" s="46"/>
      <c r="L14" s="49"/>
      <c r="M14" s="46"/>
      <c r="N14" s="46"/>
      <c r="O14" s="46"/>
      <c r="P14" s="39"/>
      <c r="Q14" s="49"/>
      <c r="R14" s="39"/>
      <c r="S14" s="39"/>
      <c r="T14" s="39"/>
    </row>
    <row r="15" spans="1:20" ht="22.5" x14ac:dyDescent="0.25">
      <c r="A15" s="44"/>
      <c r="B15" s="13" t="s">
        <v>7</v>
      </c>
      <c r="C15" s="13" t="s">
        <v>17</v>
      </c>
      <c r="D15" s="48"/>
      <c r="E15" s="44"/>
      <c r="F15" s="39"/>
      <c r="G15" s="49"/>
      <c r="H15" s="46"/>
      <c r="I15" s="39"/>
      <c r="J15" s="39"/>
      <c r="K15" s="46"/>
      <c r="L15" s="49"/>
      <c r="M15" s="46"/>
      <c r="N15" s="46"/>
      <c r="O15" s="46"/>
      <c r="P15" s="39"/>
      <c r="Q15" s="49"/>
      <c r="R15" s="39"/>
      <c r="S15" s="39"/>
      <c r="T15" s="39"/>
    </row>
    <row r="16" spans="1:20" ht="22.5" x14ac:dyDescent="0.25">
      <c r="A16" s="44"/>
      <c r="B16" s="13" t="s">
        <v>8</v>
      </c>
      <c r="C16" s="13" t="s">
        <v>18</v>
      </c>
      <c r="D16" s="48"/>
      <c r="E16" s="44"/>
      <c r="F16" s="39"/>
      <c r="G16" s="49"/>
      <c r="H16" s="46"/>
      <c r="I16" s="39"/>
      <c r="J16" s="39"/>
      <c r="K16" s="46"/>
      <c r="L16" s="49"/>
      <c r="M16" s="46"/>
      <c r="N16" s="46"/>
      <c r="O16" s="46"/>
      <c r="P16" s="39"/>
      <c r="Q16" s="49"/>
      <c r="R16" s="39"/>
      <c r="S16" s="39"/>
      <c r="T16" s="39"/>
    </row>
    <row r="17" spans="1:20" x14ac:dyDescent="0.25">
      <c r="A17"/>
      <c r="B17"/>
      <c r="C17"/>
      <c r="D17"/>
      <c r="E17"/>
      <c r="F17" s="44"/>
      <c r="G17" s="44"/>
      <c r="H17" s="44"/>
      <c r="I17" s="44"/>
      <c r="J17" s="12"/>
      <c r="K17" s="44"/>
      <c r="L17" s="44"/>
      <c r="M17" s="44"/>
      <c r="N17" s="44"/>
      <c r="O17" s="23"/>
      <c r="P17" s="44"/>
      <c r="Q17" s="44"/>
      <c r="R17" s="44"/>
      <c r="S17" s="44"/>
      <c r="T17" s="29"/>
    </row>
    <row r="18" spans="1:20" x14ac:dyDescent="0.25">
      <c r="A18"/>
      <c r="B18"/>
      <c r="C18"/>
      <c r="D18"/>
      <c r="E18"/>
      <c r="F18" s="44"/>
      <c r="G18" s="44"/>
      <c r="H18" s="44"/>
      <c r="I18" s="44"/>
      <c r="J18" s="12"/>
      <c r="K18" s="44"/>
      <c r="L18" s="44"/>
      <c r="M18" s="44"/>
      <c r="N18" s="44"/>
      <c r="O18" s="23"/>
      <c r="P18" s="44"/>
      <c r="Q18" s="44"/>
      <c r="R18" s="44"/>
      <c r="S18" s="44"/>
      <c r="T18" s="29"/>
    </row>
    <row r="19" spans="1:20" x14ac:dyDescent="0.25">
      <c r="A19" s="44">
        <v>2</v>
      </c>
      <c r="B19" s="14" t="s">
        <v>53</v>
      </c>
      <c r="C19" s="14" t="s">
        <v>39</v>
      </c>
      <c r="D19" s="47" t="s">
        <v>75</v>
      </c>
      <c r="E19" s="47">
        <v>10</v>
      </c>
      <c r="F19" s="39">
        <v>472000</v>
      </c>
      <c r="G19" s="49">
        <v>0</v>
      </c>
      <c r="H19" s="46">
        <f>G19*F19</f>
        <v>0</v>
      </c>
      <c r="I19" s="39">
        <f>H19+F19</f>
        <v>472000</v>
      </c>
      <c r="J19" s="39">
        <f>+I19*E19</f>
        <v>4720000</v>
      </c>
      <c r="K19" s="46">
        <v>427500</v>
      </c>
      <c r="L19" s="49">
        <v>0</v>
      </c>
      <c r="M19" s="46">
        <f>L19*K19</f>
        <v>0</v>
      </c>
      <c r="N19" s="46">
        <f>M19+K19</f>
        <v>427500</v>
      </c>
      <c r="O19" s="46">
        <f>+N19*E19</f>
        <v>4275000</v>
      </c>
      <c r="P19" s="39">
        <v>449750</v>
      </c>
      <c r="Q19" s="49">
        <v>0</v>
      </c>
      <c r="R19" s="39">
        <v>0</v>
      </c>
      <c r="S19" s="39">
        <v>449750</v>
      </c>
      <c r="T19" s="39">
        <v>4497500</v>
      </c>
    </row>
    <row r="20" spans="1:20" x14ac:dyDescent="0.25">
      <c r="A20" s="44"/>
      <c r="B20" s="14" t="s">
        <v>25</v>
      </c>
      <c r="C20" s="14" t="s">
        <v>26</v>
      </c>
      <c r="D20" s="47"/>
      <c r="E20" s="47"/>
      <c r="F20" s="39"/>
      <c r="G20" s="49"/>
      <c r="H20" s="46"/>
      <c r="I20" s="39"/>
      <c r="J20" s="39"/>
      <c r="K20" s="46"/>
      <c r="L20" s="49"/>
      <c r="M20" s="46"/>
      <c r="N20" s="46"/>
      <c r="O20" s="46"/>
      <c r="P20" s="39"/>
      <c r="Q20" s="49"/>
      <c r="R20" s="39"/>
      <c r="S20" s="39"/>
      <c r="T20" s="39"/>
    </row>
    <row r="21" spans="1:20" x14ac:dyDescent="0.25">
      <c r="A21" s="44"/>
      <c r="B21" s="14" t="s">
        <v>27</v>
      </c>
      <c r="C21" s="14" t="s">
        <v>28</v>
      </c>
      <c r="D21" s="47"/>
      <c r="E21" s="47"/>
      <c r="F21" s="39"/>
      <c r="G21" s="49"/>
      <c r="H21" s="46"/>
      <c r="I21" s="39"/>
      <c r="J21" s="39"/>
      <c r="K21" s="46"/>
      <c r="L21" s="49"/>
      <c r="M21" s="46"/>
      <c r="N21" s="46"/>
      <c r="O21" s="46"/>
      <c r="P21" s="39"/>
      <c r="Q21" s="49"/>
      <c r="R21" s="39"/>
      <c r="S21" s="39"/>
      <c r="T21" s="39"/>
    </row>
    <row r="22" spans="1:20" x14ac:dyDescent="0.25">
      <c r="A22" s="44"/>
      <c r="B22" s="14" t="s">
        <v>29</v>
      </c>
      <c r="C22" s="14" t="s">
        <v>30</v>
      </c>
      <c r="D22" s="47"/>
      <c r="E22" s="47"/>
      <c r="F22" s="39"/>
      <c r="G22" s="49"/>
      <c r="H22" s="46"/>
      <c r="I22" s="39"/>
      <c r="J22" s="39"/>
      <c r="K22" s="46"/>
      <c r="L22" s="49"/>
      <c r="M22" s="46"/>
      <c r="N22" s="46"/>
      <c r="O22" s="46"/>
      <c r="P22" s="39"/>
      <c r="Q22" s="49"/>
      <c r="R22" s="39"/>
      <c r="S22" s="39"/>
      <c r="T22" s="39"/>
    </row>
    <row r="23" spans="1:20" x14ac:dyDescent="0.25">
      <c r="A23" s="44"/>
      <c r="B23" s="14" t="s">
        <v>31</v>
      </c>
      <c r="C23" s="14" t="s">
        <v>32</v>
      </c>
      <c r="D23" s="47"/>
      <c r="E23" s="47"/>
      <c r="F23" s="39"/>
      <c r="G23" s="49"/>
      <c r="H23" s="46"/>
      <c r="I23" s="39"/>
      <c r="J23" s="39"/>
      <c r="K23" s="46"/>
      <c r="L23" s="49"/>
      <c r="M23" s="46"/>
      <c r="N23" s="46"/>
      <c r="O23" s="46"/>
      <c r="P23" s="39"/>
      <c r="Q23" s="49"/>
      <c r="R23" s="39"/>
      <c r="S23" s="39"/>
      <c r="T23" s="39"/>
    </row>
    <row r="24" spans="1:20" ht="22.5" x14ac:dyDescent="0.25">
      <c r="A24" s="44"/>
      <c r="B24" s="14" t="s">
        <v>33</v>
      </c>
      <c r="C24" s="14" t="s">
        <v>34</v>
      </c>
      <c r="D24" s="47"/>
      <c r="E24" s="47"/>
      <c r="F24" s="39"/>
      <c r="G24" s="49"/>
      <c r="H24" s="46"/>
      <c r="I24" s="39"/>
      <c r="J24" s="39"/>
      <c r="K24" s="46"/>
      <c r="L24" s="49"/>
      <c r="M24" s="46"/>
      <c r="N24" s="46"/>
      <c r="O24" s="46"/>
      <c r="P24" s="39"/>
      <c r="Q24" s="49"/>
      <c r="R24" s="39"/>
      <c r="S24" s="39"/>
      <c r="T24" s="39"/>
    </row>
    <row r="25" spans="1:20" ht="22.5" x14ac:dyDescent="0.25">
      <c r="A25" s="44"/>
      <c r="B25" s="14" t="s">
        <v>35</v>
      </c>
      <c r="C25" s="14" t="s">
        <v>36</v>
      </c>
      <c r="D25" s="47"/>
      <c r="E25" s="47"/>
      <c r="F25" s="39"/>
      <c r="G25" s="49"/>
      <c r="H25" s="46"/>
      <c r="I25" s="39"/>
      <c r="J25" s="39"/>
      <c r="K25" s="46"/>
      <c r="L25" s="49"/>
      <c r="M25" s="46"/>
      <c r="N25" s="46"/>
      <c r="O25" s="46"/>
      <c r="P25" s="39"/>
      <c r="Q25" s="49"/>
      <c r="R25" s="39"/>
      <c r="S25" s="39"/>
      <c r="T25" s="39"/>
    </row>
    <row r="26" spans="1:20" x14ac:dyDescent="0.25">
      <c r="A26" s="44"/>
      <c r="B26" s="14" t="s">
        <v>37</v>
      </c>
      <c r="C26" s="14" t="s">
        <v>38</v>
      </c>
      <c r="D26" s="47"/>
      <c r="E26" s="47"/>
      <c r="F26" s="39"/>
      <c r="G26" s="49"/>
      <c r="H26" s="46"/>
      <c r="I26" s="39"/>
      <c r="J26" s="39"/>
      <c r="K26" s="46"/>
      <c r="L26" s="49"/>
      <c r="M26" s="46"/>
      <c r="N26" s="46"/>
      <c r="O26" s="46"/>
      <c r="P26" s="39"/>
      <c r="Q26" s="49"/>
      <c r="R26" s="39"/>
      <c r="S26" s="39"/>
      <c r="T26" s="39"/>
    </row>
    <row r="27" spans="1:20" ht="22.5" x14ac:dyDescent="0.25">
      <c r="A27" s="44"/>
      <c r="B27" s="14" t="s">
        <v>42</v>
      </c>
      <c r="C27" s="14" t="s">
        <v>43</v>
      </c>
      <c r="D27" s="47"/>
      <c r="E27" s="47"/>
      <c r="F27" s="39"/>
      <c r="G27" s="49"/>
      <c r="H27" s="46"/>
      <c r="I27" s="39"/>
      <c r="J27" s="39"/>
      <c r="K27" s="46"/>
      <c r="L27" s="49"/>
      <c r="M27" s="46"/>
      <c r="N27" s="46"/>
      <c r="O27" s="46"/>
      <c r="P27" s="39"/>
      <c r="Q27" s="49"/>
      <c r="R27" s="39"/>
      <c r="S27" s="39"/>
      <c r="T27" s="39"/>
    </row>
    <row r="28" spans="1:20" x14ac:dyDescent="0.25">
      <c r="A28" s="44"/>
      <c r="B28" s="14" t="s">
        <v>44</v>
      </c>
      <c r="C28" s="14" t="s">
        <v>45</v>
      </c>
      <c r="D28" s="47"/>
      <c r="E28" s="47"/>
      <c r="F28" s="39"/>
      <c r="G28" s="49"/>
      <c r="H28" s="46"/>
      <c r="I28" s="39"/>
      <c r="J28" s="39"/>
      <c r="K28" s="46"/>
      <c r="L28" s="49"/>
      <c r="M28" s="46"/>
      <c r="N28" s="46"/>
      <c r="O28" s="46"/>
      <c r="P28" s="39"/>
      <c r="Q28" s="49"/>
      <c r="R28" s="39"/>
      <c r="S28" s="39"/>
      <c r="T28" s="39"/>
    </row>
    <row r="29" spans="1:20" x14ac:dyDescent="0.25">
      <c r="A29" s="44"/>
      <c r="B29" s="14" t="s">
        <v>46</v>
      </c>
      <c r="C29" s="14" t="s">
        <v>47</v>
      </c>
      <c r="D29" s="47"/>
      <c r="E29" s="47"/>
      <c r="F29" s="39"/>
      <c r="G29" s="49"/>
      <c r="H29" s="46"/>
      <c r="I29" s="39"/>
      <c r="J29" s="39"/>
      <c r="K29" s="46"/>
      <c r="L29" s="49"/>
      <c r="M29" s="46"/>
      <c r="N29" s="46"/>
      <c r="O29" s="46"/>
      <c r="P29" s="39"/>
      <c r="Q29" s="49"/>
      <c r="R29" s="39"/>
      <c r="S29" s="39"/>
      <c r="T29" s="39"/>
    </row>
    <row r="30" spans="1:20" x14ac:dyDescent="0.25">
      <c r="A30" s="44"/>
      <c r="B30" s="14" t="s">
        <v>48</v>
      </c>
      <c r="C30" s="14" t="s">
        <v>49</v>
      </c>
      <c r="D30" s="47"/>
      <c r="E30" s="47"/>
      <c r="F30" s="39"/>
      <c r="G30" s="49"/>
      <c r="H30" s="46"/>
      <c r="I30" s="39"/>
      <c r="J30" s="39"/>
      <c r="K30" s="46"/>
      <c r="L30" s="49"/>
      <c r="M30" s="46"/>
      <c r="N30" s="46"/>
      <c r="O30" s="46"/>
      <c r="P30" s="39"/>
      <c r="Q30" s="49"/>
      <c r="R30" s="39"/>
      <c r="S30" s="39"/>
      <c r="T30" s="39"/>
    </row>
    <row r="31" spans="1:20" x14ac:dyDescent="0.25">
      <c r="A31"/>
      <c r="B31"/>
      <c r="C31"/>
      <c r="D31"/>
      <c r="E31"/>
      <c r="F31" s="51"/>
      <c r="G31" s="52"/>
      <c r="H31" s="52"/>
      <c r="I31" s="53"/>
      <c r="J31" s="12"/>
      <c r="K31" s="51"/>
      <c r="L31" s="52"/>
      <c r="M31" s="52"/>
      <c r="N31" s="53"/>
      <c r="O31" s="23"/>
      <c r="P31" s="51"/>
      <c r="Q31" s="52"/>
      <c r="R31" s="52"/>
      <c r="S31" s="53"/>
      <c r="T31" s="29"/>
    </row>
    <row r="32" spans="1:20" ht="22.5" x14ac:dyDescent="0.25">
      <c r="A32" s="15">
        <v>3</v>
      </c>
      <c r="B32" s="54" t="s">
        <v>51</v>
      </c>
      <c r="C32" s="54"/>
      <c r="D32" s="16" t="s">
        <v>21</v>
      </c>
      <c r="E32" s="15">
        <v>2</v>
      </c>
      <c r="F32" s="17">
        <v>693000</v>
      </c>
      <c r="G32" s="18">
        <v>0</v>
      </c>
      <c r="H32" s="19">
        <f>G32*F32</f>
        <v>0</v>
      </c>
      <c r="I32" s="17">
        <f>H32+F32</f>
        <v>693000</v>
      </c>
      <c r="J32" s="17">
        <f>+I32*E32</f>
        <v>1386000</v>
      </c>
      <c r="K32" s="19">
        <v>637000</v>
      </c>
      <c r="L32" s="18">
        <v>0</v>
      </c>
      <c r="M32" s="19">
        <f>L32*K32</f>
        <v>0</v>
      </c>
      <c r="N32" s="19">
        <f>M32+K32</f>
        <v>637000</v>
      </c>
      <c r="O32" s="19">
        <f>+N32*E32</f>
        <v>1274000</v>
      </c>
      <c r="P32" s="17">
        <v>665000</v>
      </c>
      <c r="Q32" s="18">
        <v>0</v>
      </c>
      <c r="R32" s="17">
        <v>0</v>
      </c>
      <c r="S32" s="17">
        <v>665000</v>
      </c>
      <c r="T32" s="17">
        <v>1330000</v>
      </c>
    </row>
    <row r="33" spans="1:20" x14ac:dyDescent="0.25">
      <c r="A33"/>
      <c r="B33"/>
      <c r="C33"/>
      <c r="D33"/>
      <c r="E33"/>
      <c r="F33" s="51"/>
      <c r="G33" s="52"/>
      <c r="H33" s="52"/>
      <c r="I33" s="53"/>
      <c r="J33" s="12"/>
      <c r="K33" s="51"/>
      <c r="L33" s="52"/>
      <c r="M33" s="52"/>
      <c r="N33" s="53"/>
      <c r="O33" s="23"/>
      <c r="P33" s="51"/>
      <c r="Q33" s="52"/>
      <c r="R33" s="52"/>
      <c r="S33" s="53"/>
      <c r="T33" s="29"/>
    </row>
    <row r="34" spans="1:20" ht="35.25" customHeight="1" x14ac:dyDescent="0.25">
      <c r="A34" s="20">
        <v>4</v>
      </c>
      <c r="B34" s="47" t="s">
        <v>76</v>
      </c>
      <c r="C34" s="47"/>
      <c r="D34" s="14" t="s">
        <v>61</v>
      </c>
      <c r="E34" s="14">
        <v>2</v>
      </c>
      <c r="F34" s="17">
        <v>678597</v>
      </c>
      <c r="G34" s="18">
        <v>0.19</v>
      </c>
      <c r="H34" s="17">
        <f>G34*F34</f>
        <v>128933.43000000001</v>
      </c>
      <c r="I34" s="17">
        <f>H34+F34</f>
        <v>807530.43</v>
      </c>
      <c r="J34" s="17">
        <f>+I34*E34</f>
        <v>1615060.86</v>
      </c>
      <c r="K34" s="19">
        <v>608000</v>
      </c>
      <c r="L34" s="18">
        <v>0.19</v>
      </c>
      <c r="M34" s="19">
        <f>L34*K34</f>
        <v>115520</v>
      </c>
      <c r="N34" s="19">
        <f>M34+K34</f>
        <v>723520</v>
      </c>
      <c r="O34" s="19">
        <f>+N34*E34</f>
        <v>1447040</v>
      </c>
      <c r="P34" s="17">
        <v>643298.5</v>
      </c>
      <c r="Q34" s="18">
        <v>0.19</v>
      </c>
      <c r="R34" s="17">
        <v>122226.715</v>
      </c>
      <c r="S34" s="17">
        <v>765525.21499999997</v>
      </c>
      <c r="T34" s="17">
        <v>1531050.43</v>
      </c>
    </row>
    <row r="35" spans="1:20" x14ac:dyDescent="0.25">
      <c r="A35"/>
      <c r="B35"/>
      <c r="C35"/>
      <c r="D35"/>
      <c r="E35"/>
      <c r="F35"/>
      <c r="G35"/>
      <c r="H35"/>
      <c r="I35"/>
      <c r="J35" s="21">
        <f>SUM(J34+J32+J19+J7)</f>
        <v>32954660.859999999</v>
      </c>
      <c r="K35"/>
      <c r="L35"/>
      <c r="M35"/>
      <c r="N35"/>
      <c r="O35" s="25">
        <f>SUM(O34+O32+O19+O7)</f>
        <v>29826440</v>
      </c>
      <c r="P35" s="31"/>
      <c r="Q35"/>
      <c r="R35" s="31"/>
      <c r="S35" s="31"/>
      <c r="T35" s="21">
        <v>31390550.43</v>
      </c>
    </row>
    <row r="38" spans="1:20" ht="15.75" thickBot="1" x14ac:dyDescent="0.3"/>
    <row r="39" spans="1:20" ht="18" x14ac:dyDescent="0.25">
      <c r="B39" s="62" t="s">
        <v>67</v>
      </c>
      <c r="C39" s="63"/>
      <c r="D39" s="63"/>
      <c r="E39" s="56"/>
      <c r="F39" s="56"/>
      <c r="G39" s="56"/>
      <c r="H39" s="56"/>
      <c r="I39" s="56"/>
      <c r="J39" s="56"/>
      <c r="K39" s="57"/>
    </row>
    <row r="40" spans="1:20" ht="18" x14ac:dyDescent="0.25">
      <c r="B40" s="64" t="s">
        <v>68</v>
      </c>
      <c r="C40" s="65"/>
      <c r="D40" s="65"/>
      <c r="E40" s="58"/>
      <c r="F40" s="58"/>
      <c r="G40" s="58"/>
      <c r="H40" s="58"/>
      <c r="I40" s="58"/>
      <c r="J40" s="58"/>
      <c r="K40" s="59"/>
    </row>
    <row r="41" spans="1:20" ht="18.75" thickBot="1" x14ac:dyDescent="0.3">
      <c r="B41" s="66" t="s">
        <v>69</v>
      </c>
      <c r="C41" s="67"/>
      <c r="D41" s="67"/>
      <c r="E41" s="60"/>
      <c r="F41" s="60"/>
      <c r="G41" s="60"/>
      <c r="H41" s="60"/>
      <c r="I41" s="60"/>
      <c r="J41" s="60"/>
      <c r="K41" s="61"/>
    </row>
    <row r="42" spans="1:20" ht="18" x14ac:dyDescent="0.25">
      <c r="B42" s="62" t="s">
        <v>67</v>
      </c>
      <c r="C42" s="63"/>
      <c r="D42" s="63"/>
      <c r="E42" s="56"/>
      <c r="F42" s="56"/>
      <c r="G42" s="56"/>
      <c r="H42" s="56"/>
      <c r="I42" s="56"/>
      <c r="J42" s="56"/>
      <c r="K42" s="57"/>
    </row>
    <row r="43" spans="1:20" ht="18" x14ac:dyDescent="0.25">
      <c r="B43" s="64" t="s">
        <v>73</v>
      </c>
      <c r="C43" s="65"/>
      <c r="D43" s="65"/>
      <c r="E43" s="58"/>
      <c r="F43" s="58"/>
      <c r="G43" s="58"/>
      <c r="H43" s="58"/>
      <c r="I43" s="58"/>
      <c r="J43" s="58"/>
      <c r="K43" s="59"/>
    </row>
    <row r="44" spans="1:20" ht="18.75" thickBot="1" x14ac:dyDescent="0.3">
      <c r="B44" s="66" t="s">
        <v>74</v>
      </c>
      <c r="C44" s="67"/>
      <c r="D44" s="67"/>
      <c r="E44" s="60"/>
      <c r="F44" s="60"/>
      <c r="G44" s="60"/>
      <c r="H44" s="60"/>
      <c r="I44" s="60"/>
      <c r="J44" s="60"/>
      <c r="K44" s="61"/>
    </row>
    <row r="45" spans="1:20" ht="18" x14ac:dyDescent="0.25">
      <c r="B45" s="62" t="s">
        <v>70</v>
      </c>
      <c r="C45" s="63"/>
      <c r="D45" s="63"/>
      <c r="E45" s="56"/>
      <c r="F45" s="56"/>
      <c r="G45" s="56"/>
      <c r="H45" s="56"/>
      <c r="I45" s="56"/>
      <c r="J45" s="56"/>
      <c r="K45" s="57"/>
    </row>
    <row r="46" spans="1:20" ht="18" x14ac:dyDescent="0.25">
      <c r="B46" s="64" t="s">
        <v>71</v>
      </c>
      <c r="C46" s="65"/>
      <c r="D46" s="65"/>
      <c r="E46" s="58"/>
      <c r="F46" s="58"/>
      <c r="G46" s="58"/>
      <c r="H46" s="58"/>
      <c r="I46" s="58"/>
      <c r="J46" s="58"/>
      <c r="K46" s="59"/>
    </row>
    <row r="47" spans="1:20" ht="18.75" thickBot="1" x14ac:dyDescent="0.3">
      <c r="B47" s="66" t="s">
        <v>72</v>
      </c>
      <c r="C47" s="67"/>
      <c r="D47" s="67"/>
      <c r="E47" s="60"/>
      <c r="F47" s="60"/>
      <c r="G47" s="60"/>
      <c r="H47" s="60"/>
      <c r="I47" s="60"/>
      <c r="J47" s="60"/>
      <c r="K47" s="61"/>
    </row>
    <row r="48" spans="1:20" ht="20.25" x14ac:dyDescent="0.3">
      <c r="B48" s="35"/>
      <c r="C48" s="35"/>
      <c r="D48" s="35"/>
      <c r="E48" s="35"/>
      <c r="F48" s="36"/>
      <c r="G48" s="37"/>
      <c r="H48" s="38"/>
      <c r="I48" s="36"/>
      <c r="J48" s="36"/>
      <c r="K48" s="38"/>
    </row>
    <row r="49" spans="2:11" ht="20.25" x14ac:dyDescent="0.3">
      <c r="B49" s="35"/>
      <c r="C49" s="35"/>
      <c r="D49" s="35"/>
      <c r="E49" s="35"/>
      <c r="F49" s="36"/>
      <c r="G49" s="37"/>
      <c r="H49" s="38"/>
      <c r="I49" s="36"/>
      <c r="J49" s="36"/>
      <c r="K49" s="38"/>
    </row>
  </sheetData>
  <mergeCells count="72">
    <mergeCell ref="B4:C4"/>
    <mergeCell ref="P5:S5"/>
    <mergeCell ref="P6:S6"/>
    <mergeCell ref="A7:A16"/>
    <mergeCell ref="D7:D16"/>
    <mergeCell ref="E7:E16"/>
    <mergeCell ref="P7:P16"/>
    <mergeCell ref="Q7:Q16"/>
    <mergeCell ref="R7:R16"/>
    <mergeCell ref="S7:S16"/>
    <mergeCell ref="T7:T16"/>
    <mergeCell ref="P17:S17"/>
    <mergeCell ref="P18:S18"/>
    <mergeCell ref="A19:A30"/>
    <mergeCell ref="D19:D30"/>
    <mergeCell ref="E19:E30"/>
    <mergeCell ref="P19:P30"/>
    <mergeCell ref="Q19:Q30"/>
    <mergeCell ref="R19:R30"/>
    <mergeCell ref="S19:S30"/>
    <mergeCell ref="P33:S33"/>
    <mergeCell ref="B34:C34"/>
    <mergeCell ref="F7:F16"/>
    <mergeCell ref="G7:G16"/>
    <mergeCell ref="H7:H16"/>
    <mergeCell ref="I7:I16"/>
    <mergeCell ref="J7:J16"/>
    <mergeCell ref="I19:I30"/>
    <mergeCell ref="J19:J30"/>
    <mergeCell ref="T19:T30"/>
    <mergeCell ref="P31:S31"/>
    <mergeCell ref="B32:C32"/>
    <mergeCell ref="B41:D41"/>
    <mergeCell ref="E39:K41"/>
    <mergeCell ref="F31:I31"/>
    <mergeCell ref="F33:I33"/>
    <mergeCell ref="K5:N5"/>
    <mergeCell ref="K6:N6"/>
    <mergeCell ref="K17:N17"/>
    <mergeCell ref="K18:N18"/>
    <mergeCell ref="K31:N31"/>
    <mergeCell ref="K33:N33"/>
    <mergeCell ref="K19:K30"/>
    <mergeCell ref="L19:L30"/>
    <mergeCell ref="M19:M30"/>
    <mergeCell ref="N19:N30"/>
    <mergeCell ref="F5:I5"/>
    <mergeCell ref="F6:I6"/>
    <mergeCell ref="F2:J3"/>
    <mergeCell ref="K2:O3"/>
    <mergeCell ref="P2:T3"/>
    <mergeCell ref="B39:D39"/>
    <mergeCell ref="B40:D40"/>
    <mergeCell ref="O19:O30"/>
    <mergeCell ref="F17:I17"/>
    <mergeCell ref="F18:I18"/>
    <mergeCell ref="K7:K16"/>
    <mergeCell ref="L7:L16"/>
    <mergeCell ref="M7:M16"/>
    <mergeCell ref="N7:N16"/>
    <mergeCell ref="O7:O16"/>
    <mergeCell ref="F19:F30"/>
    <mergeCell ref="G19:G30"/>
    <mergeCell ref="H19:H30"/>
    <mergeCell ref="E42:K44"/>
    <mergeCell ref="E45:K47"/>
    <mergeCell ref="B45:D45"/>
    <mergeCell ref="B46:D46"/>
    <mergeCell ref="B47:D47"/>
    <mergeCell ref="B42:D42"/>
    <mergeCell ref="B43:D43"/>
    <mergeCell ref="B44:D44"/>
  </mergeCells>
  <pageMargins left="0.70866141732283472" right="0.70866141732283472" top="0.74803149606299213" bottom="0.74803149606299213" header="0.31496062992125984" footer="0.31496062992125984"/>
  <pageSetup paperSize="281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FUNDACOLOMBIA</vt:lpstr>
      <vt:lpstr>CREAAA</vt:lpstr>
      <vt:lpstr>PROMEDIOS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María Hesney Cárdenas Naranjo</cp:lastModifiedBy>
  <cp:lastPrinted>2025-11-28T22:30:29Z</cp:lastPrinted>
  <dcterms:created xsi:type="dcterms:W3CDTF">2025-10-28T18:22:16Z</dcterms:created>
  <dcterms:modified xsi:type="dcterms:W3CDTF">2025-11-28T22:32:22Z</dcterms:modified>
</cp:coreProperties>
</file>